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<sst xmlns="http://schemas.openxmlformats.org/spreadsheetml/2006/main" count="270">
  <si>
    <t>附件</t>
  </si>
  <si>
    <t>2023年第四批（10-12月份）职业技能等级评价补贴资金申请明细表</t>
  </si>
  <si>
    <t>单位名称</t>
  </si>
  <si>
    <t>认定批次</t>
  </si>
  <si>
    <t>认定群体</t>
  </si>
  <si>
    <t>认定工种</t>
  </si>
  <si>
    <t>人数</t>
  </si>
  <si>
    <t>级别</t>
  </si>
  <si>
    <t>补贴标准（元）</t>
  </si>
  <si>
    <t>认定方式</t>
  </si>
  <si>
    <t>补贴比例</t>
  </si>
  <si>
    <t>补贴金额（元）</t>
  </si>
  <si>
    <t>小计（元）</t>
  </si>
  <si>
    <t>合计金额（元）</t>
  </si>
  <si>
    <t>开户银行</t>
  </si>
  <si>
    <t>济源市阳光兔业科技有限公司</t>
  </si>
  <si>
    <t>第4批</t>
  </si>
  <si>
    <t>企业职工</t>
  </si>
  <si>
    <t>饲料配方师、畜牧技术员、动物检疫检验员、动物疫病防治员</t>
  </si>
  <si>
    <t>中级</t>
  </si>
  <si>
    <t>自主认定</t>
  </si>
  <si>
    <t>机构名称：济源市阳光兔业科技有限公司
开户银行：河南济源农村商业银行股份有限公司</t>
  </si>
  <si>
    <t>高级</t>
  </si>
  <si>
    <t>第5批</t>
  </si>
  <si>
    <t>畜牧技术员、动物检疫检验员、动物疫病防治员</t>
  </si>
  <si>
    <t>河南豫光金铅集团有限责任公司</t>
  </si>
  <si>
    <t>10月第1批</t>
  </si>
  <si>
    <t>电解精炼工、贵金属冶炼工、硫酸生产工、起重装卸机械操作工、塑料制品成型制作工、贵金属物料焙烧工、重冶备料工、重冶火法冶炼工、重冶湿法冶炼工</t>
  </si>
  <si>
    <t>机构名称：河南豫光金铅集团有限责任公司
开户银行：中国银行股份有限公司济源豫光支行</t>
  </si>
  <si>
    <t>11月第1批</t>
  </si>
  <si>
    <t>多膛炉工、沸腾炉焙烧工、桥式起重机司机、重金属回转窑焙烧工、有色金属熔池熔炼炉工、制酸、重冶浸出工</t>
  </si>
  <si>
    <t>考核认定</t>
  </si>
  <si>
    <t>技师</t>
  </si>
  <si>
    <t>河南中原特钢装备制造有限公司</t>
  </si>
  <si>
    <t>第2批</t>
  </si>
  <si>
    <t>炼钢浇铸工、仓储管理员</t>
  </si>
  <si>
    <t>初级</t>
  </si>
  <si>
    <t>机构名称：河南中原特钢装备制造有限公司
开户银行：中国银行股份有限公司济源分行</t>
  </si>
  <si>
    <t>富联科技（济源）有限公司</t>
  </si>
  <si>
    <t>第3批</t>
  </si>
  <si>
    <t>电工</t>
  </si>
  <si>
    <t>机构名称：富联科技（济源）有限公司
开户银行：中国银行股份有限公司济源分行</t>
  </si>
  <si>
    <t>河南省济源白云实业有限公司</t>
  </si>
  <si>
    <t>第1、2批</t>
  </si>
  <si>
    <t>农药生产工</t>
  </si>
  <si>
    <t>机构名称：河南省济源白云实业有限公司
开户银行：中国建设银行股份有限公司济源分行</t>
  </si>
  <si>
    <t>河南中原辊轴股份有限公司</t>
  </si>
  <si>
    <t>第14批</t>
  </si>
  <si>
    <t>金属热处理工</t>
  </si>
  <si>
    <t>机构名称：河南中原辊轴股份有限公司
开户银行：建行济源分行</t>
  </si>
  <si>
    <t>第15批</t>
  </si>
  <si>
    <t>安全员</t>
  </si>
  <si>
    <t>第16批</t>
  </si>
  <si>
    <t>第17批</t>
  </si>
  <si>
    <t>第18批</t>
  </si>
  <si>
    <t>第19批</t>
  </si>
  <si>
    <t>第20批</t>
  </si>
  <si>
    <t>钳工</t>
  </si>
  <si>
    <t>第21批</t>
  </si>
  <si>
    <t>第22批</t>
  </si>
  <si>
    <t>第23批</t>
  </si>
  <si>
    <t>第24批</t>
  </si>
  <si>
    <t>第25批</t>
  </si>
  <si>
    <t>第26批</t>
  </si>
  <si>
    <t>第27批</t>
  </si>
  <si>
    <t>数控车床</t>
  </si>
  <si>
    <t>第28批</t>
  </si>
  <si>
    <t>河南金马能源股份有限公司</t>
  </si>
  <si>
    <t>化工总控工</t>
  </si>
  <si>
    <t>机构名称：河南金马能源股份有限公司
开户银行：中国银行济源分行营业部</t>
  </si>
  <si>
    <t>济源市绿茵种苗有限责任公司</t>
  </si>
  <si>
    <t>第6批</t>
  </si>
  <si>
    <t>农作物种植技术员</t>
  </si>
  <si>
    <t>机构名称：济源市绿茵种苗有限责任公司
开户银行：河南农商行济源虎岭科技支行</t>
  </si>
  <si>
    <t>河南济煤能源集团有限公司</t>
  </si>
  <si>
    <t>安全员、井下采煤工、矿山电机车司机、巷修工、把钩信号工、钳工、输送机操作工、装载机司机、工程测量员、绞车操作工</t>
  </si>
  <si>
    <t>机构名称：河南济煤能源集团有限公司
开户银行：中国邮政储蓄银行股份有限公司济源市宣化中街支行</t>
  </si>
  <si>
    <t>济源山河林业发展有限公司</t>
  </si>
  <si>
    <t>第1批</t>
  </si>
  <si>
    <t>林业有害生物防治员</t>
  </si>
  <si>
    <t>机构名称：济源山河林业发展有限公司
开户银行：中国农业银行股份有限公司济源凯旋城分理处</t>
  </si>
  <si>
    <t>小计：</t>
  </si>
  <si>
    <t>27批</t>
  </si>
  <si>
    <t>济源市机械高级技工学校职业技能等级认定中心</t>
  </si>
  <si>
    <t>学生</t>
  </si>
  <si>
    <t>数控车床、数控铣床、电工</t>
  </si>
  <si>
    <t>机构名称：济源市机械高级技工学校技能等级认定中心
开户银行：中原银行济源分行</t>
  </si>
  <si>
    <t>第6、7、8批</t>
  </si>
  <si>
    <t>数控车床、数控铣床、电工、钳工、保育师、计算机维修工、养老护理员</t>
  </si>
  <si>
    <t>济源职业技术学院</t>
  </si>
  <si>
    <t>药品购销员</t>
  </si>
  <si>
    <t>机构名称：济源职业技术学院
开户银行：中国工商银行股份有限公司济源沁园路支行</t>
  </si>
  <si>
    <t>食品检验员</t>
  </si>
  <si>
    <t>脊柱按摩师</t>
  </si>
  <si>
    <t>养老护理员、育婴员</t>
  </si>
  <si>
    <t>养老护理员</t>
  </si>
  <si>
    <t>济源职业技术学校</t>
  </si>
  <si>
    <t>中式烹调师等</t>
  </si>
  <si>
    <t>机构名称：济源市职业技术学校
开户银行：中国工商银行</t>
  </si>
  <si>
    <t>11批</t>
  </si>
  <si>
    <t>济源市唯美绣美妆职业培训学校</t>
  </si>
  <si>
    <t>社会人员</t>
  </si>
  <si>
    <t>美容师</t>
  </si>
  <si>
    <t>机构名称：济源市唯美绣美妆职业培训学校
开户银行：农村商业银行东关分理处</t>
  </si>
  <si>
    <t>济源市康贝尔职业培训学校</t>
  </si>
  <si>
    <t>第81-84批</t>
  </si>
  <si>
    <t>农作物种植技术员、脊柱按摩师、养老护理员、母婴护理员</t>
  </si>
  <si>
    <t>机构名称：济源市康贝尔职业培训学校
开户银行：济源市农村商业银行营业部</t>
  </si>
  <si>
    <t>第85、86批</t>
  </si>
  <si>
    <t>济源技师学院</t>
  </si>
  <si>
    <t>第8-10批</t>
  </si>
  <si>
    <t>电工、中式烹调师、保育师</t>
  </si>
  <si>
    <t>机构名称：济源技师学院
开户银行：河南济源农村商业银行股份有限公司济水支行</t>
  </si>
  <si>
    <t>第11批</t>
  </si>
  <si>
    <t>中式烹调师</t>
  </si>
  <si>
    <t>济源市美之韵职业培训学校有限公司</t>
  </si>
  <si>
    <t>第15、16、17批</t>
  </si>
  <si>
    <t>机构名称：济源市美之韵职业培训学校有限公司
开户银行：河南济源农村商业银行股份有限公司</t>
  </si>
  <si>
    <t>第18-26批</t>
  </si>
  <si>
    <t>济源市机械高级技工学校</t>
  </si>
  <si>
    <t>第36批</t>
  </si>
  <si>
    <t>电工、保育师、养老护理员</t>
  </si>
  <si>
    <t>机构名称：济源市机械高级技工学校
开户银行：中原银行济源分行</t>
  </si>
  <si>
    <t>第37批</t>
  </si>
  <si>
    <t>第38批</t>
  </si>
  <si>
    <t>电工、保育师、养老护理员、钳工、汽车维修工、电子商务师</t>
  </si>
  <si>
    <t>第39批</t>
  </si>
  <si>
    <t>电工、保育师、养老护理员、汽车维修工</t>
  </si>
  <si>
    <t>第40批</t>
  </si>
  <si>
    <t>电工、保育师、养老护理员、车工、汽车维修工、钳工</t>
  </si>
  <si>
    <t>第41批</t>
  </si>
  <si>
    <t>电工、保育师、养老护理员、汽车维修工、钳工</t>
  </si>
  <si>
    <t>第42批</t>
  </si>
  <si>
    <t>第43批</t>
  </si>
  <si>
    <t>第44批</t>
  </si>
  <si>
    <t>电工、保育师、养老护理员、汽车维修工、钳工、铣工</t>
  </si>
  <si>
    <t>济源市京萌职业培训学校</t>
  </si>
  <si>
    <t>第109批</t>
  </si>
  <si>
    <t>中式烹调师、养老护理员、母婴护理员</t>
  </si>
  <si>
    <t>机构名称：济源市京萌职业培训学校
开户银行：中国建设银行股份有限公司济源沁园路支行</t>
  </si>
  <si>
    <t>第110批</t>
  </si>
  <si>
    <t>养老护理员、母婴护理员</t>
  </si>
  <si>
    <t>第111批</t>
  </si>
  <si>
    <t>保健按摩师</t>
  </si>
  <si>
    <t>第112批</t>
  </si>
  <si>
    <t>第113批</t>
  </si>
  <si>
    <t>第114批</t>
  </si>
  <si>
    <t>母婴护理员</t>
  </si>
  <si>
    <t>第115批</t>
  </si>
  <si>
    <t>第116批</t>
  </si>
  <si>
    <t>第117批</t>
  </si>
  <si>
    <t>第118批</t>
  </si>
  <si>
    <t>第119批</t>
  </si>
  <si>
    <t>第120批</t>
  </si>
  <si>
    <t>保健按摩师、母婴护理员、中式烹调师</t>
  </si>
  <si>
    <t>第121批</t>
  </si>
  <si>
    <t>第122批</t>
  </si>
  <si>
    <t>第123批</t>
  </si>
  <si>
    <t>第124批</t>
  </si>
  <si>
    <t>第125批</t>
  </si>
  <si>
    <t>家务服务员</t>
  </si>
  <si>
    <t>第126批</t>
  </si>
  <si>
    <t>母婴护理员、养老护理员</t>
  </si>
  <si>
    <t>第127批</t>
  </si>
  <si>
    <t>保育师、养老护理员</t>
  </si>
  <si>
    <t>第128批</t>
  </si>
  <si>
    <t>第129批</t>
  </si>
  <si>
    <t>第130批</t>
  </si>
  <si>
    <t>保育师、母婴护理员</t>
  </si>
  <si>
    <t>第131批</t>
  </si>
  <si>
    <t>第132批</t>
  </si>
  <si>
    <t>第133批</t>
  </si>
  <si>
    <t>第134批</t>
  </si>
  <si>
    <t>母婴护理员、中式烹调师</t>
  </si>
  <si>
    <t>第135批</t>
  </si>
  <si>
    <t>第136批</t>
  </si>
  <si>
    <t>第137批</t>
  </si>
  <si>
    <t>第138批</t>
  </si>
  <si>
    <t>母婴护理员、养老护理员、中式烹调师、足部按摩师</t>
  </si>
  <si>
    <t>第139批</t>
  </si>
  <si>
    <t>第140批</t>
  </si>
  <si>
    <t>母婴护理员、养老护理员、中式烹调师、保健按摩师</t>
  </si>
  <si>
    <t>第141批</t>
  </si>
  <si>
    <t>母婴护理员、养老护理员、保健按摩师</t>
  </si>
  <si>
    <t>第142批</t>
  </si>
  <si>
    <t>第143批</t>
  </si>
  <si>
    <t>济源市家家兴职业培训学校</t>
  </si>
  <si>
    <t>第51批</t>
  </si>
  <si>
    <t>机构名称：济源市家家兴职业培训学校
开户银行：农商行济水支行</t>
  </si>
  <si>
    <t>第52批</t>
  </si>
  <si>
    <t>第53批</t>
  </si>
  <si>
    <t>中式烹调师、脊柱按摩师</t>
  </si>
  <si>
    <t>第54批</t>
  </si>
  <si>
    <t>第55批</t>
  </si>
  <si>
    <t>第56批</t>
  </si>
  <si>
    <t>足部按摩师</t>
  </si>
  <si>
    <t>第57批</t>
  </si>
  <si>
    <t>育婴员</t>
  </si>
  <si>
    <t>第58批</t>
  </si>
  <si>
    <t>第59批</t>
  </si>
  <si>
    <t>第60批</t>
  </si>
  <si>
    <t>第61批</t>
  </si>
  <si>
    <t>第62批</t>
  </si>
  <si>
    <t>畜牧技术员</t>
  </si>
  <si>
    <t>第63批</t>
  </si>
  <si>
    <t>第64批</t>
  </si>
  <si>
    <t>第65批</t>
  </si>
  <si>
    <t>第66批</t>
  </si>
  <si>
    <t>第67批</t>
  </si>
  <si>
    <t>第68批</t>
  </si>
  <si>
    <t>脊柱按摩师、足部按摩师</t>
  </si>
  <si>
    <t>第69批</t>
  </si>
  <si>
    <t>第70批</t>
  </si>
  <si>
    <t>中式烹调师、足部按摩师</t>
  </si>
  <si>
    <t>第71批</t>
  </si>
  <si>
    <t>第72批</t>
  </si>
  <si>
    <t>农作物种植技术员、畜牧技术员</t>
  </si>
  <si>
    <t>第73批</t>
  </si>
  <si>
    <t>第74批</t>
  </si>
  <si>
    <t>第75批</t>
  </si>
  <si>
    <t>第76批</t>
  </si>
  <si>
    <t>第77批</t>
  </si>
  <si>
    <t>第78批</t>
  </si>
  <si>
    <t>第79批</t>
  </si>
  <si>
    <t>第80批</t>
  </si>
  <si>
    <t>第81批</t>
  </si>
  <si>
    <t>第82批</t>
  </si>
  <si>
    <t>第83批</t>
  </si>
  <si>
    <t>第84批</t>
  </si>
  <si>
    <t>济源市豫工建设职业培训学校</t>
  </si>
  <si>
    <t>第7、8批</t>
  </si>
  <si>
    <t>工程测量员</t>
  </si>
  <si>
    <t>机构名称：济源市豫工建设职业培训学校
开户银行：济源市农村商业银行宣化支行</t>
  </si>
  <si>
    <t>济源市智凡职业培训学校</t>
  </si>
  <si>
    <t>电工、母婴护理员、家务服务员、养老护理员</t>
  </si>
  <si>
    <t>机构名称：济源市智凡职业培训学校
开户银行：河南济源农村商业银行股份有限公司愚公路分理处</t>
  </si>
  <si>
    <t>保育师、电工、母婴护理员、家务服务员、养老护理员、中式烹调师</t>
  </si>
  <si>
    <t>电工、家庭照护员、养老护理员、中式烹调师</t>
  </si>
  <si>
    <t>电工、家务服务员、养老护理员、母婴护理员</t>
  </si>
  <si>
    <t>电工、家务服务员、养老护理员、母婴护理员、保育师、中式烹调师</t>
  </si>
  <si>
    <t>电工、养老护理员、母婴护理员、保育师</t>
  </si>
  <si>
    <t>电工、养老护理员、母婴护理员</t>
  </si>
  <si>
    <t>第45批</t>
  </si>
  <si>
    <t>电工、保育师、家务服务员、养老护理员、中式烹调师、母婴护理员</t>
  </si>
  <si>
    <t>第46批</t>
  </si>
  <si>
    <t>电工、家务服务员、养老护理员、中式烹调师</t>
  </si>
  <si>
    <t>第47批</t>
  </si>
  <si>
    <t>电工、保育师、母婴护理员、养老护理员、中式烹调师</t>
  </si>
  <si>
    <t>第48批</t>
  </si>
  <si>
    <t>电工、家务服务员、养老护理员</t>
  </si>
  <si>
    <t>第49批</t>
  </si>
  <si>
    <t>电工、中式烹调师、养老护理员、保育师</t>
  </si>
  <si>
    <t>第50批</t>
  </si>
  <si>
    <t>电工、中式烹调师、家庭照护员</t>
  </si>
  <si>
    <t>电工、保育师、养老护理员、中式烹调师、家务服务员、母婴护理员</t>
  </si>
  <si>
    <t>20230605第52批</t>
  </si>
  <si>
    <t>中式烹调师、保育师、养老护理员、电工、家政服务员</t>
  </si>
  <si>
    <t>20230607第53批</t>
  </si>
  <si>
    <t>养老护理员、电工、中式烹调师、保育师、家政服务员</t>
  </si>
  <si>
    <t>20230610第54批</t>
  </si>
  <si>
    <t>20230620第55批</t>
  </si>
  <si>
    <t>20230702第56批</t>
  </si>
  <si>
    <t>20230706第57批</t>
  </si>
  <si>
    <t>养老护理员、家政服务员</t>
  </si>
  <si>
    <t>20230709第58批</t>
  </si>
  <si>
    <t>20230714第59批</t>
  </si>
  <si>
    <t>中式烹调师、养老护理员、电工、家政服务员</t>
  </si>
  <si>
    <t>130批</t>
  </si>
  <si>
    <t>共计：</t>
  </si>
  <si>
    <t>168批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</si>
</sst>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仿宋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9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 wrapText="1"/>
    </xf>
    <xf numFmtId="9" fontId="6" fillId="0" borderId="1" xfId="1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11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9"/>
  <sheetViews>
    <sheetView tabSelected="1" view="pageBreakPreview" zoomScale="120" zoomScaleNormal="150" zoomScaleSheetLayoutView="120" topLeftCell="F1" workbookViewId="0">
      <selection activeCell="P11" sqref="P11"/>
    </sheetView>
  </sheetViews>
  <sheetFormatPr defaultColWidth="9" defaultRowHeight="13.5"/>
  <cols>
    <col min="1" max="1" width="23.6583333333333" style="1" customWidth="1"/>
    <col min="2" max="2" width="13.6166666666667" style="1" customWidth="1"/>
    <col min="3" max="3" width="8.01666666666667" style="1" customWidth="1"/>
    <col min="4" max="4" width="50.5583333333333" style="1" customWidth="1"/>
    <col min="5" max="5" width="5.20833333333333" style="1" customWidth="1"/>
    <col min="6" max="6" width="7.6" style="1" customWidth="1"/>
    <col min="7" max="7" width="5.79166666666667" style="1" customWidth="1"/>
    <col min="8" max="8" width="8.55833333333333" style="1" customWidth="1"/>
    <col min="9" max="9" width="9.79166666666667" style="1" customWidth="1"/>
    <col min="10" max="10" width="6.38333333333333" style="1" customWidth="1"/>
    <col min="11" max="11" width="9.30833333333333" style="1" customWidth="1"/>
    <col min="12" max="12" width="8.325" style="1" customWidth="1"/>
    <col min="13" max="13" width="8.38333333333333" style="1" customWidth="1"/>
    <col min="14" max="14" width="42.5166666666667" style="1" customWidth="1"/>
    <col min="15" max="16376" width="9" style="1"/>
    <col min="16377" max="16381" width="9" style="3"/>
    <col min="16382" max="16384" width="9" style="4"/>
  </cols>
  <sheetData>
    <row r="1" s="1" customFormat="1" ht="20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3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1" customHeight="1" spans="1:1638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8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7" t="s">
        <v>14</v>
      </c>
      <c r="XEW3" s="23"/>
      <c r="XEX3" s="23"/>
      <c r="XEY3" s="23"/>
      <c r="XEZ3" s="23"/>
      <c r="XFA3" s="23"/>
    </row>
    <row r="4" s="1" customFormat="1" ht="16" customHeight="1" spans="1:16383">
      <c r="A4" s="9" t="s">
        <v>15</v>
      </c>
      <c r="B4" s="9" t="s">
        <v>16</v>
      </c>
      <c r="C4" s="9" t="s">
        <v>17</v>
      </c>
      <c r="D4" s="9" t="s">
        <v>18</v>
      </c>
      <c r="E4" s="10">
        <v>12</v>
      </c>
      <c r="F4" s="11" t="s">
        <v>19</v>
      </c>
      <c r="G4" s="11">
        <v>6</v>
      </c>
      <c r="H4" s="11">
        <v>240</v>
      </c>
      <c r="I4" s="16" t="s">
        <v>20</v>
      </c>
      <c r="J4" s="18">
        <v>0.5</v>
      </c>
      <c r="K4" s="16">
        <f>G4*H4/2</f>
        <v>720</v>
      </c>
      <c r="L4" s="10">
        <f>K4+K5</f>
        <v>1560</v>
      </c>
      <c r="M4" s="9">
        <f>L4+L6</f>
        <v>8680</v>
      </c>
      <c r="N4" s="9" t="s">
        <v>21</v>
      </c>
      <c r="XEW4" s="23"/>
      <c r="XEX4" s="23"/>
      <c r="XEY4" s="23"/>
      <c r="XEZ4" s="23"/>
      <c r="XFA4" s="23"/>
      <c r="XFB4" s="4"/>
      <c r="XFC4" s="4"/>
    </row>
    <row r="5" s="1" customFormat="1" ht="16" customHeight="1" spans="1:16383">
      <c r="A5" s="12"/>
      <c r="B5" s="13"/>
      <c r="C5" s="12"/>
      <c r="D5" s="13"/>
      <c r="E5" s="14"/>
      <c r="F5" s="11" t="s">
        <v>22</v>
      </c>
      <c r="G5" s="11">
        <v>6</v>
      </c>
      <c r="H5" s="11">
        <v>280</v>
      </c>
      <c r="I5" s="16" t="s">
        <v>20</v>
      </c>
      <c r="J5" s="18">
        <v>0.5</v>
      </c>
      <c r="K5" s="16">
        <f>G5*H5/2</f>
        <v>840</v>
      </c>
      <c r="L5" s="14"/>
      <c r="M5" s="12"/>
      <c r="N5" s="12"/>
      <c r="XEW5" s="23"/>
      <c r="XEX5" s="23"/>
      <c r="XEY5" s="23"/>
      <c r="XEZ5" s="23"/>
      <c r="XFA5" s="23"/>
      <c r="XFB5" s="4"/>
      <c r="XFC5" s="4"/>
    </row>
    <row r="6" s="1" customFormat="1" ht="16" customHeight="1" spans="1:16383">
      <c r="A6" s="12"/>
      <c r="B6" s="9" t="s">
        <v>23</v>
      </c>
      <c r="C6" s="12"/>
      <c r="D6" s="12" t="s">
        <v>24</v>
      </c>
      <c r="E6" s="15">
        <v>59</v>
      </c>
      <c r="F6" s="11" t="s">
        <v>19</v>
      </c>
      <c r="G6" s="11">
        <v>57</v>
      </c>
      <c r="H6" s="11">
        <v>240</v>
      </c>
      <c r="I6" s="16" t="s">
        <v>20</v>
      </c>
      <c r="J6" s="18">
        <v>0.5</v>
      </c>
      <c r="K6" s="16">
        <f>G6*H6/2</f>
        <v>6840</v>
      </c>
      <c r="L6" s="15">
        <f>K6+K7</f>
        <v>7120</v>
      </c>
      <c r="M6" s="12"/>
      <c r="N6" s="12"/>
      <c r="XEW6" s="23"/>
      <c r="XEX6" s="23"/>
      <c r="XEY6" s="23"/>
      <c r="XEZ6" s="23"/>
      <c r="XFA6" s="23"/>
      <c r="XFB6" s="4"/>
      <c r="XFC6" s="4"/>
    </row>
    <row r="7" s="1" customFormat="1" ht="16" customHeight="1" spans="1:16383">
      <c r="A7" s="12"/>
      <c r="B7" s="13"/>
      <c r="C7" s="12"/>
      <c r="D7" s="13"/>
      <c r="E7" s="14"/>
      <c r="F7" s="11" t="s">
        <v>22</v>
      </c>
      <c r="G7" s="11">
        <v>2</v>
      </c>
      <c r="H7" s="11">
        <v>280</v>
      </c>
      <c r="I7" s="16" t="s">
        <v>20</v>
      </c>
      <c r="J7" s="18">
        <v>0.5</v>
      </c>
      <c r="K7" s="16">
        <f>G7*H7/2</f>
        <v>280</v>
      </c>
      <c r="L7" s="14"/>
      <c r="M7" s="12"/>
      <c r="N7" s="12"/>
      <c r="XEW7" s="23"/>
      <c r="XEX7" s="23"/>
      <c r="XEY7" s="23"/>
      <c r="XEZ7" s="23"/>
      <c r="XFA7" s="23"/>
      <c r="XFB7" s="4"/>
      <c r="XFC7" s="4"/>
    </row>
    <row r="8" s="1" customFormat="1" ht="49" customHeight="1" spans="1:16383">
      <c r="A8" s="9" t="s">
        <v>25</v>
      </c>
      <c r="B8" s="11" t="s">
        <v>26</v>
      </c>
      <c r="C8" s="9" t="s">
        <v>17</v>
      </c>
      <c r="D8" s="11" t="s">
        <v>27</v>
      </c>
      <c r="E8" s="16">
        <v>23</v>
      </c>
      <c r="F8" s="11" t="s">
        <v>22</v>
      </c>
      <c r="G8" s="11">
        <v>23</v>
      </c>
      <c r="H8" s="11">
        <v>280</v>
      </c>
      <c r="I8" s="16" t="s">
        <v>20</v>
      </c>
      <c r="J8" s="18">
        <v>0.5</v>
      </c>
      <c r="K8" s="16">
        <f>G8*H8/2</f>
        <v>3220</v>
      </c>
      <c r="L8" s="16">
        <f>G8*H8/2</f>
        <v>3220</v>
      </c>
      <c r="M8" s="9">
        <f>L8+L9</f>
        <v>24920</v>
      </c>
      <c r="N8" s="9" t="s">
        <v>28</v>
      </c>
      <c r="XEW8" s="23"/>
      <c r="XEX8" s="23"/>
      <c r="XEY8" s="23"/>
      <c r="XEZ8" s="23"/>
      <c r="XFA8" s="23"/>
      <c r="XFB8" s="4"/>
      <c r="XFC8" s="4"/>
    </row>
    <row r="9" s="1" customFormat="1" ht="22" customHeight="1" spans="1:16383">
      <c r="A9" s="12"/>
      <c r="B9" s="9" t="s">
        <v>29</v>
      </c>
      <c r="C9" s="12"/>
      <c r="D9" s="9" t="s">
        <v>30</v>
      </c>
      <c r="E9" s="10">
        <v>72</v>
      </c>
      <c r="F9" s="11" t="s">
        <v>22</v>
      </c>
      <c r="G9" s="11">
        <v>50</v>
      </c>
      <c r="H9" s="11">
        <v>280</v>
      </c>
      <c r="I9" s="16" t="s">
        <v>31</v>
      </c>
      <c r="J9" s="18">
        <v>1</v>
      </c>
      <c r="K9" s="16">
        <f t="shared" ref="K9:K14" si="0">G9*H9</f>
        <v>14000</v>
      </c>
      <c r="L9" s="10">
        <f>K9+K10</f>
        <v>21700</v>
      </c>
      <c r="M9" s="12"/>
      <c r="N9" s="12"/>
      <c r="XEW9" s="23"/>
      <c r="XEX9" s="23"/>
      <c r="XEY9" s="23"/>
      <c r="XEZ9" s="23"/>
      <c r="XFA9" s="23"/>
      <c r="XFB9" s="4"/>
      <c r="XFC9" s="4"/>
    </row>
    <row r="10" s="1" customFormat="1" ht="22" customHeight="1" spans="1:16383">
      <c r="A10" s="13"/>
      <c r="B10" s="13"/>
      <c r="C10" s="13"/>
      <c r="D10" s="13"/>
      <c r="E10" s="14"/>
      <c r="F10" s="11" t="s">
        <v>32</v>
      </c>
      <c r="G10" s="11">
        <v>22</v>
      </c>
      <c r="H10" s="11">
        <v>350</v>
      </c>
      <c r="I10" s="16" t="s">
        <v>31</v>
      </c>
      <c r="J10" s="18">
        <v>1</v>
      </c>
      <c r="K10" s="16">
        <f t="shared" si="0"/>
        <v>7700</v>
      </c>
      <c r="L10" s="14"/>
      <c r="M10" s="13"/>
      <c r="N10" s="13"/>
      <c r="XEW10" s="23"/>
      <c r="XEX10" s="23"/>
      <c r="XEY10" s="23"/>
      <c r="XEZ10" s="23"/>
      <c r="XFA10" s="23"/>
      <c r="XFB10" s="4"/>
      <c r="XFC10" s="4"/>
    </row>
    <row r="11" s="1" customFormat="1" ht="16" customHeight="1" spans="1:16383">
      <c r="A11" s="9" t="s">
        <v>33</v>
      </c>
      <c r="B11" s="10" t="s">
        <v>34</v>
      </c>
      <c r="C11" s="9" t="s">
        <v>17</v>
      </c>
      <c r="D11" s="10" t="s">
        <v>35</v>
      </c>
      <c r="E11" s="10">
        <v>43</v>
      </c>
      <c r="F11" s="11" t="s">
        <v>36</v>
      </c>
      <c r="G11" s="11">
        <v>15</v>
      </c>
      <c r="H11" s="11">
        <v>200</v>
      </c>
      <c r="I11" s="16" t="s">
        <v>31</v>
      </c>
      <c r="J11" s="18">
        <v>1</v>
      </c>
      <c r="K11" s="16">
        <f t="shared" si="0"/>
        <v>3000</v>
      </c>
      <c r="L11" s="9">
        <f>K11+K12+K13+K14</f>
        <v>10100</v>
      </c>
      <c r="M11" s="9">
        <f>K11+K12+K13+K14</f>
        <v>10100</v>
      </c>
      <c r="N11" s="9" t="s">
        <v>37</v>
      </c>
      <c r="XEW11" s="23"/>
      <c r="XEX11" s="23"/>
      <c r="XEY11" s="23"/>
      <c r="XEZ11" s="23"/>
      <c r="XFA11" s="23"/>
      <c r="XFB11" s="4"/>
      <c r="XFC11" s="4"/>
    </row>
    <row r="12" s="2" customFormat="1" ht="16" customHeight="1" spans="1:16383">
      <c r="A12" s="12"/>
      <c r="B12" s="15"/>
      <c r="C12" s="12"/>
      <c r="D12" s="15"/>
      <c r="E12" s="15"/>
      <c r="F12" s="11" t="s">
        <v>19</v>
      </c>
      <c r="G12" s="11">
        <v>22</v>
      </c>
      <c r="H12" s="11">
        <v>240</v>
      </c>
      <c r="I12" s="16" t="s">
        <v>31</v>
      </c>
      <c r="J12" s="18">
        <v>1</v>
      </c>
      <c r="K12" s="16">
        <f t="shared" si="0"/>
        <v>5280</v>
      </c>
      <c r="L12" s="12"/>
      <c r="M12" s="12"/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3"/>
      <c r="XEX12" s="3"/>
      <c r="XEY12" s="3"/>
      <c r="XEZ12" s="3"/>
      <c r="XFA12" s="3"/>
      <c r="XFB12" s="4"/>
      <c r="XFC12" s="4"/>
    </row>
    <row r="13" s="2" customFormat="1" ht="16" customHeight="1" spans="1:16383">
      <c r="A13" s="12"/>
      <c r="B13" s="15"/>
      <c r="C13" s="12"/>
      <c r="D13" s="15"/>
      <c r="E13" s="15"/>
      <c r="F13" s="11" t="s">
        <v>22</v>
      </c>
      <c r="G13" s="11">
        <v>4</v>
      </c>
      <c r="H13" s="11">
        <v>280</v>
      </c>
      <c r="I13" s="16" t="s">
        <v>31</v>
      </c>
      <c r="J13" s="18">
        <v>1</v>
      </c>
      <c r="K13" s="16">
        <f t="shared" si="0"/>
        <v>1120</v>
      </c>
      <c r="L13" s="12"/>
      <c r="M13" s="12"/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3"/>
      <c r="XEX13" s="3"/>
      <c r="XEY13" s="3"/>
      <c r="XEZ13" s="3"/>
      <c r="XFA13" s="3"/>
      <c r="XFB13" s="4"/>
      <c r="XFC13" s="4"/>
    </row>
    <row r="14" s="2" customFormat="1" ht="16" customHeight="1" spans="1:16383">
      <c r="A14" s="13"/>
      <c r="B14" s="14"/>
      <c r="C14" s="13"/>
      <c r="D14" s="14"/>
      <c r="E14" s="14"/>
      <c r="F14" s="11" t="s">
        <v>32</v>
      </c>
      <c r="G14" s="11">
        <v>2</v>
      </c>
      <c r="H14" s="11">
        <v>350</v>
      </c>
      <c r="I14" s="16" t="s">
        <v>31</v>
      </c>
      <c r="J14" s="18">
        <v>1</v>
      </c>
      <c r="K14" s="16">
        <f t="shared" si="0"/>
        <v>700</v>
      </c>
      <c r="L14" s="13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3"/>
      <c r="XEX14" s="3"/>
      <c r="XEY14" s="3"/>
      <c r="XEZ14" s="3"/>
      <c r="XFA14" s="3"/>
      <c r="XFB14" s="4"/>
      <c r="XFC14" s="4"/>
    </row>
    <row r="15" s="2" customFormat="1" ht="36" customHeight="1" spans="1:16383">
      <c r="A15" s="11" t="s">
        <v>38</v>
      </c>
      <c r="B15" s="11" t="s">
        <v>39</v>
      </c>
      <c r="C15" s="11" t="s">
        <v>17</v>
      </c>
      <c r="D15" s="11" t="s">
        <v>40</v>
      </c>
      <c r="E15" s="11">
        <v>36</v>
      </c>
      <c r="F15" s="11" t="s">
        <v>19</v>
      </c>
      <c r="G15" s="11">
        <v>36</v>
      </c>
      <c r="H15" s="11">
        <v>240</v>
      </c>
      <c r="I15" s="11" t="s">
        <v>20</v>
      </c>
      <c r="J15" s="18">
        <v>0.5</v>
      </c>
      <c r="K15" s="11">
        <f t="shared" ref="K15:K37" si="1">G15*H15/2</f>
        <v>4320</v>
      </c>
      <c r="L15" s="11">
        <f t="shared" ref="L15:L37" si="2">G15*H15/2</f>
        <v>4320</v>
      </c>
      <c r="M15" s="11">
        <f>G15*H15/2</f>
        <v>4320</v>
      </c>
      <c r="N15" s="11" t="s">
        <v>41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3"/>
      <c r="XEX15" s="3"/>
      <c r="XEY15" s="3"/>
      <c r="XEZ15" s="3"/>
      <c r="XFA15" s="3"/>
      <c r="XFB15" s="4"/>
      <c r="XFC15" s="4"/>
    </row>
    <row r="16" s="2" customFormat="1" ht="38" customHeight="1" spans="1:16383">
      <c r="A16" s="11" t="s">
        <v>42</v>
      </c>
      <c r="B16" s="11" t="s">
        <v>43</v>
      </c>
      <c r="C16" s="11" t="s">
        <v>17</v>
      </c>
      <c r="D16" s="11" t="s">
        <v>44</v>
      </c>
      <c r="E16" s="11">
        <v>81</v>
      </c>
      <c r="F16" s="11" t="s">
        <v>19</v>
      </c>
      <c r="G16" s="11">
        <v>81</v>
      </c>
      <c r="H16" s="11">
        <v>240</v>
      </c>
      <c r="I16" s="11" t="s">
        <v>20</v>
      </c>
      <c r="J16" s="18">
        <v>0.5</v>
      </c>
      <c r="K16" s="11">
        <f t="shared" si="1"/>
        <v>9720</v>
      </c>
      <c r="L16" s="11">
        <f t="shared" si="2"/>
        <v>9720</v>
      </c>
      <c r="M16" s="11">
        <f>G16*H16/2</f>
        <v>9720</v>
      </c>
      <c r="N16" s="11" t="s">
        <v>45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3"/>
      <c r="XEX16" s="3"/>
      <c r="XEY16" s="3"/>
      <c r="XEZ16" s="3"/>
      <c r="XFA16" s="3"/>
      <c r="XFB16" s="4"/>
      <c r="XFC16" s="4"/>
    </row>
    <row r="17" ht="15" customHeight="1" spans="1:14">
      <c r="A17" s="11" t="s">
        <v>46</v>
      </c>
      <c r="B17" s="10" t="s">
        <v>47</v>
      </c>
      <c r="C17" s="10" t="s">
        <v>17</v>
      </c>
      <c r="D17" s="10" t="s">
        <v>48</v>
      </c>
      <c r="E17" s="10">
        <v>34</v>
      </c>
      <c r="F17" s="10" t="s">
        <v>36</v>
      </c>
      <c r="G17" s="10">
        <v>34</v>
      </c>
      <c r="H17" s="10">
        <v>200</v>
      </c>
      <c r="I17" s="9" t="s">
        <v>20</v>
      </c>
      <c r="J17" s="19">
        <v>0.5</v>
      </c>
      <c r="K17" s="10">
        <f t="shared" si="1"/>
        <v>3400</v>
      </c>
      <c r="L17" s="10">
        <f t="shared" si="2"/>
        <v>3400</v>
      </c>
      <c r="M17" s="11">
        <f>L17+L18+L19+L20+L21+L22+L23+L24+L25+L26+L27+L28+L29+L30+L31</f>
        <v>60780</v>
      </c>
      <c r="N17" s="11" t="s">
        <v>49</v>
      </c>
    </row>
    <row r="18" s="1" customFormat="1" ht="15" customHeight="1" spans="1:16383">
      <c r="A18" s="11"/>
      <c r="B18" s="16" t="s">
        <v>50</v>
      </c>
      <c r="C18" s="17"/>
      <c r="D18" s="16" t="s">
        <v>51</v>
      </c>
      <c r="E18" s="16">
        <v>27</v>
      </c>
      <c r="F18" s="16" t="s">
        <v>36</v>
      </c>
      <c r="G18" s="16">
        <v>27</v>
      </c>
      <c r="H18" s="16">
        <v>200</v>
      </c>
      <c r="I18" s="11" t="s">
        <v>20</v>
      </c>
      <c r="J18" s="18">
        <v>0.5</v>
      </c>
      <c r="K18" s="16">
        <f t="shared" si="1"/>
        <v>2700</v>
      </c>
      <c r="L18" s="16">
        <f t="shared" si="2"/>
        <v>2700</v>
      </c>
      <c r="M18" s="11"/>
      <c r="N18" s="1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0"/>
      <c r="XEZ18" s="20"/>
      <c r="XFA18" s="20"/>
      <c r="XFB18" s="20"/>
      <c r="XFC18" s="20"/>
    </row>
    <row r="19" s="1" customFormat="1" ht="15" customHeight="1" spans="1:16383">
      <c r="A19" s="11"/>
      <c r="B19" s="14" t="s">
        <v>52</v>
      </c>
      <c r="C19" s="15"/>
      <c r="D19" s="14" t="s">
        <v>51</v>
      </c>
      <c r="E19" s="13">
        <v>27</v>
      </c>
      <c r="F19" s="14" t="s">
        <v>36</v>
      </c>
      <c r="G19" s="14">
        <v>27</v>
      </c>
      <c r="H19" s="14">
        <v>200</v>
      </c>
      <c r="I19" s="13" t="s">
        <v>20</v>
      </c>
      <c r="J19" s="21">
        <v>0.5</v>
      </c>
      <c r="K19" s="14">
        <f t="shared" si="1"/>
        <v>2700</v>
      </c>
      <c r="L19" s="14">
        <f t="shared" si="2"/>
        <v>2700</v>
      </c>
      <c r="M19" s="11"/>
      <c r="N19" s="11"/>
      <c r="XEW19" s="23"/>
      <c r="XEX19" s="23"/>
      <c r="XEY19" s="23"/>
      <c r="XEZ19" s="23"/>
      <c r="XFA19" s="23"/>
      <c r="XFB19" s="23"/>
      <c r="XFC19" s="24"/>
    </row>
    <row r="20" s="1" customFormat="1" ht="15" customHeight="1" spans="1:16383">
      <c r="A20" s="11"/>
      <c r="B20" s="16" t="s">
        <v>53</v>
      </c>
      <c r="C20" s="15"/>
      <c r="D20" s="16" t="s">
        <v>51</v>
      </c>
      <c r="E20" s="11">
        <v>95</v>
      </c>
      <c r="F20" s="16" t="s">
        <v>36</v>
      </c>
      <c r="G20" s="11">
        <v>95</v>
      </c>
      <c r="H20" s="16">
        <v>200</v>
      </c>
      <c r="I20" s="11" t="s">
        <v>20</v>
      </c>
      <c r="J20" s="18">
        <v>0.5</v>
      </c>
      <c r="K20" s="16">
        <f t="shared" si="1"/>
        <v>9500</v>
      </c>
      <c r="L20" s="16">
        <f t="shared" si="2"/>
        <v>9500</v>
      </c>
      <c r="M20" s="11"/>
      <c r="N20" s="11"/>
      <c r="XEW20" s="23"/>
      <c r="XEX20" s="23"/>
      <c r="XEY20" s="23"/>
      <c r="XEZ20" s="23"/>
      <c r="XFA20" s="23"/>
      <c r="XFB20" s="23"/>
      <c r="XFC20" s="24"/>
    </row>
    <row r="21" s="1" customFormat="1" ht="15" customHeight="1" spans="1:16383">
      <c r="A21" s="11"/>
      <c r="B21" s="16" t="s">
        <v>54</v>
      </c>
      <c r="C21" s="15"/>
      <c r="D21" s="16" t="s">
        <v>51</v>
      </c>
      <c r="E21" s="11">
        <v>43</v>
      </c>
      <c r="F21" s="11" t="s">
        <v>36</v>
      </c>
      <c r="G21" s="11">
        <v>43</v>
      </c>
      <c r="H21" s="16">
        <v>200</v>
      </c>
      <c r="I21" s="11" t="s">
        <v>20</v>
      </c>
      <c r="J21" s="18">
        <v>0.5</v>
      </c>
      <c r="K21" s="16">
        <f t="shared" si="1"/>
        <v>4300</v>
      </c>
      <c r="L21" s="16">
        <f t="shared" si="2"/>
        <v>4300</v>
      </c>
      <c r="M21" s="11"/>
      <c r="N21" s="11"/>
      <c r="XEW21" s="23"/>
      <c r="XEX21" s="23"/>
      <c r="XEY21" s="23"/>
      <c r="XEZ21" s="23"/>
      <c r="XFA21" s="23"/>
      <c r="XFB21" s="23"/>
      <c r="XFC21" s="24"/>
    </row>
    <row r="22" s="1" customFormat="1" ht="15" customHeight="1" spans="1:16383">
      <c r="A22" s="11"/>
      <c r="B22" s="16" t="s">
        <v>55</v>
      </c>
      <c r="C22" s="15"/>
      <c r="D22" s="16" t="s">
        <v>51</v>
      </c>
      <c r="E22" s="11">
        <v>37</v>
      </c>
      <c r="F22" s="11" t="s">
        <v>36</v>
      </c>
      <c r="G22" s="11">
        <v>37</v>
      </c>
      <c r="H22" s="16">
        <v>200</v>
      </c>
      <c r="I22" s="11" t="s">
        <v>20</v>
      </c>
      <c r="J22" s="18">
        <v>0.5</v>
      </c>
      <c r="K22" s="16">
        <f t="shared" si="1"/>
        <v>3700</v>
      </c>
      <c r="L22" s="16">
        <f t="shared" si="2"/>
        <v>3700</v>
      </c>
      <c r="M22" s="11"/>
      <c r="N22" s="11"/>
      <c r="XEW22" s="23"/>
      <c r="XEX22" s="23"/>
      <c r="XEY22" s="23"/>
      <c r="XEZ22" s="23"/>
      <c r="XFA22" s="23"/>
      <c r="XFB22" s="23"/>
      <c r="XFC22" s="24"/>
    </row>
    <row r="23" s="1" customFormat="1" ht="15" customHeight="1" spans="1:16383">
      <c r="A23" s="11"/>
      <c r="B23" s="16" t="s">
        <v>56</v>
      </c>
      <c r="C23" s="15"/>
      <c r="D23" s="11" t="s">
        <v>57</v>
      </c>
      <c r="E23" s="11">
        <v>32</v>
      </c>
      <c r="F23" s="11" t="s">
        <v>36</v>
      </c>
      <c r="G23" s="11">
        <v>32</v>
      </c>
      <c r="H23" s="16">
        <v>200</v>
      </c>
      <c r="I23" s="11" t="s">
        <v>20</v>
      </c>
      <c r="J23" s="18">
        <v>0.5</v>
      </c>
      <c r="K23" s="16">
        <f t="shared" si="1"/>
        <v>3200</v>
      </c>
      <c r="L23" s="16">
        <f t="shared" si="2"/>
        <v>3200</v>
      </c>
      <c r="M23" s="11"/>
      <c r="N23" s="11"/>
      <c r="XEW23" s="23"/>
      <c r="XEX23" s="23"/>
      <c r="XEY23" s="23"/>
      <c r="XEZ23" s="23"/>
      <c r="XFA23" s="23"/>
      <c r="XFB23" s="23"/>
      <c r="XFC23" s="24"/>
    </row>
    <row r="24" s="1" customFormat="1" ht="15" customHeight="1" spans="1:16383">
      <c r="A24" s="11"/>
      <c r="B24" s="16" t="s">
        <v>58</v>
      </c>
      <c r="C24" s="15"/>
      <c r="D24" s="16" t="s">
        <v>51</v>
      </c>
      <c r="E24" s="11">
        <v>39</v>
      </c>
      <c r="F24" s="11" t="s">
        <v>36</v>
      </c>
      <c r="G24" s="11">
        <v>39</v>
      </c>
      <c r="H24" s="16">
        <v>200</v>
      </c>
      <c r="I24" s="11" t="s">
        <v>20</v>
      </c>
      <c r="J24" s="18">
        <v>0.5</v>
      </c>
      <c r="K24" s="16">
        <f t="shared" si="1"/>
        <v>3900</v>
      </c>
      <c r="L24" s="16">
        <f t="shared" si="2"/>
        <v>3900</v>
      </c>
      <c r="M24" s="11"/>
      <c r="N24" s="11"/>
      <c r="XEW24" s="23"/>
      <c r="XEX24" s="23"/>
      <c r="XEY24" s="23"/>
      <c r="XEZ24" s="23"/>
      <c r="XFA24" s="23"/>
      <c r="XFB24" s="23"/>
      <c r="XFC24" s="24"/>
    </row>
    <row r="25" s="1" customFormat="1" ht="15" customHeight="1" spans="1:16383">
      <c r="A25" s="11"/>
      <c r="B25" s="16" t="s">
        <v>59</v>
      </c>
      <c r="C25" s="15"/>
      <c r="D25" s="16" t="s">
        <v>51</v>
      </c>
      <c r="E25" s="11">
        <v>20</v>
      </c>
      <c r="F25" s="11" t="s">
        <v>36</v>
      </c>
      <c r="G25" s="11">
        <v>20</v>
      </c>
      <c r="H25" s="16">
        <v>200</v>
      </c>
      <c r="I25" s="11" t="s">
        <v>20</v>
      </c>
      <c r="J25" s="18">
        <v>0.5</v>
      </c>
      <c r="K25" s="16">
        <f t="shared" si="1"/>
        <v>2000</v>
      </c>
      <c r="L25" s="16">
        <f t="shared" si="2"/>
        <v>2000</v>
      </c>
      <c r="M25" s="11"/>
      <c r="N25" s="11"/>
      <c r="XEW25" s="23"/>
      <c r="XEX25" s="23"/>
      <c r="XEY25" s="23"/>
      <c r="XEZ25" s="23"/>
      <c r="XFA25" s="23"/>
      <c r="XFB25" s="23"/>
      <c r="XFC25" s="24"/>
    </row>
    <row r="26" s="1" customFormat="1" ht="15" customHeight="1" spans="1:16383">
      <c r="A26" s="11"/>
      <c r="B26" s="16" t="s">
        <v>60</v>
      </c>
      <c r="C26" s="15"/>
      <c r="D26" s="11" t="s">
        <v>57</v>
      </c>
      <c r="E26" s="11">
        <v>45</v>
      </c>
      <c r="F26" s="11" t="s">
        <v>36</v>
      </c>
      <c r="G26" s="11">
        <v>45</v>
      </c>
      <c r="H26" s="16">
        <v>200</v>
      </c>
      <c r="I26" s="11" t="s">
        <v>20</v>
      </c>
      <c r="J26" s="18">
        <v>0.5</v>
      </c>
      <c r="K26" s="16">
        <f t="shared" si="1"/>
        <v>4500</v>
      </c>
      <c r="L26" s="16">
        <f t="shared" si="2"/>
        <v>4500</v>
      </c>
      <c r="M26" s="11"/>
      <c r="N26" s="11"/>
      <c r="XEW26" s="23"/>
      <c r="XEX26" s="23"/>
      <c r="XEY26" s="23"/>
      <c r="XEZ26" s="23"/>
      <c r="XFA26" s="23"/>
      <c r="XFB26" s="23"/>
      <c r="XFC26" s="24"/>
    </row>
    <row r="27" s="1" customFormat="1" ht="15" customHeight="1" spans="1:16383">
      <c r="A27" s="11"/>
      <c r="B27" s="16" t="s">
        <v>61</v>
      </c>
      <c r="C27" s="15"/>
      <c r="D27" s="16" t="s">
        <v>51</v>
      </c>
      <c r="E27" s="11">
        <v>46</v>
      </c>
      <c r="F27" s="11" t="s">
        <v>36</v>
      </c>
      <c r="G27" s="11">
        <v>46</v>
      </c>
      <c r="H27" s="16">
        <v>200</v>
      </c>
      <c r="I27" s="11" t="s">
        <v>20</v>
      </c>
      <c r="J27" s="18">
        <v>0.5</v>
      </c>
      <c r="K27" s="16">
        <f t="shared" si="1"/>
        <v>4600</v>
      </c>
      <c r="L27" s="16">
        <f t="shared" si="2"/>
        <v>4600</v>
      </c>
      <c r="M27" s="11"/>
      <c r="N27" s="11"/>
      <c r="XEW27" s="23"/>
      <c r="XEX27" s="23"/>
      <c r="XEY27" s="23"/>
      <c r="XEZ27" s="23"/>
      <c r="XFA27" s="23"/>
      <c r="XFB27" s="23"/>
      <c r="XFC27" s="24"/>
    </row>
    <row r="28" s="1" customFormat="1" ht="15" customHeight="1" spans="1:16383">
      <c r="A28" s="11"/>
      <c r="B28" s="16" t="s">
        <v>62</v>
      </c>
      <c r="C28" s="15"/>
      <c r="D28" s="16" t="s">
        <v>51</v>
      </c>
      <c r="E28" s="11">
        <v>72</v>
      </c>
      <c r="F28" s="11" t="s">
        <v>36</v>
      </c>
      <c r="G28" s="11">
        <v>72</v>
      </c>
      <c r="H28" s="16">
        <v>200</v>
      </c>
      <c r="I28" s="11" t="s">
        <v>20</v>
      </c>
      <c r="J28" s="18">
        <v>0.5</v>
      </c>
      <c r="K28" s="16">
        <f t="shared" si="1"/>
        <v>7200</v>
      </c>
      <c r="L28" s="16">
        <f t="shared" si="2"/>
        <v>7200</v>
      </c>
      <c r="M28" s="11"/>
      <c r="N28" s="11"/>
      <c r="XEW28" s="23"/>
      <c r="XEX28" s="23"/>
      <c r="XEY28" s="23"/>
      <c r="XEZ28" s="23"/>
      <c r="XFA28" s="23"/>
      <c r="XFB28" s="23"/>
      <c r="XFC28" s="24"/>
    </row>
    <row r="29" s="1" customFormat="1" ht="15" customHeight="1" spans="1:16383">
      <c r="A29" s="11"/>
      <c r="B29" s="16" t="s">
        <v>63</v>
      </c>
      <c r="C29" s="15"/>
      <c r="D29" s="16" t="s">
        <v>51</v>
      </c>
      <c r="E29" s="11">
        <v>26</v>
      </c>
      <c r="F29" s="11" t="s">
        <v>36</v>
      </c>
      <c r="G29" s="11">
        <v>26</v>
      </c>
      <c r="H29" s="16">
        <v>200</v>
      </c>
      <c r="I29" s="11" t="s">
        <v>20</v>
      </c>
      <c r="J29" s="18">
        <v>0.5</v>
      </c>
      <c r="K29" s="16">
        <f t="shared" si="1"/>
        <v>2600</v>
      </c>
      <c r="L29" s="16">
        <f t="shared" si="2"/>
        <v>2600</v>
      </c>
      <c r="M29" s="11"/>
      <c r="N29" s="11"/>
      <c r="XEW29" s="23"/>
      <c r="XEX29" s="23"/>
      <c r="XEY29" s="23"/>
      <c r="XEZ29" s="23"/>
      <c r="XFA29" s="23"/>
      <c r="XFB29" s="23"/>
      <c r="XFC29" s="24"/>
    </row>
    <row r="30" s="1" customFormat="1" ht="15" customHeight="1" spans="1:16383">
      <c r="A30" s="11"/>
      <c r="B30" s="16" t="s">
        <v>64</v>
      </c>
      <c r="C30" s="15"/>
      <c r="D30" s="11" t="s">
        <v>65</v>
      </c>
      <c r="E30" s="11">
        <v>31</v>
      </c>
      <c r="F30" s="11" t="s">
        <v>19</v>
      </c>
      <c r="G30" s="11">
        <v>31</v>
      </c>
      <c r="H30" s="11">
        <v>240</v>
      </c>
      <c r="I30" s="11" t="s">
        <v>20</v>
      </c>
      <c r="J30" s="18">
        <v>0.5</v>
      </c>
      <c r="K30" s="16">
        <f t="shared" si="1"/>
        <v>3720</v>
      </c>
      <c r="L30" s="16">
        <f t="shared" si="2"/>
        <v>3720</v>
      </c>
      <c r="M30" s="11"/>
      <c r="N30" s="11"/>
      <c r="XEW30" s="23"/>
      <c r="XEX30" s="23"/>
      <c r="XEY30" s="23"/>
      <c r="XEZ30" s="23"/>
      <c r="XFA30" s="23"/>
      <c r="XFB30" s="23"/>
      <c r="XFC30" s="24"/>
    </row>
    <row r="31" s="1" customFormat="1" ht="15" customHeight="1" spans="1:16383">
      <c r="A31" s="11"/>
      <c r="B31" s="16" t="s">
        <v>66</v>
      </c>
      <c r="C31" s="14"/>
      <c r="D31" s="11" t="s">
        <v>65</v>
      </c>
      <c r="E31" s="11">
        <v>23</v>
      </c>
      <c r="F31" s="11" t="s">
        <v>19</v>
      </c>
      <c r="G31" s="11">
        <v>23</v>
      </c>
      <c r="H31" s="11">
        <v>240</v>
      </c>
      <c r="I31" s="11" t="s">
        <v>20</v>
      </c>
      <c r="J31" s="18">
        <v>0.5</v>
      </c>
      <c r="K31" s="16">
        <f t="shared" si="1"/>
        <v>2760</v>
      </c>
      <c r="L31" s="16">
        <f t="shared" si="2"/>
        <v>2760</v>
      </c>
      <c r="M31" s="11"/>
      <c r="N31" s="11"/>
      <c r="XEW31" s="23"/>
      <c r="XEX31" s="23"/>
      <c r="XEY31" s="23"/>
      <c r="XEZ31" s="23"/>
      <c r="XFA31" s="23"/>
      <c r="XFB31" s="23"/>
      <c r="XFC31" s="24"/>
    </row>
    <row r="32" s="1" customFormat="1" ht="35" customHeight="1" spans="1:16383">
      <c r="A32" s="13" t="s">
        <v>67</v>
      </c>
      <c r="B32" s="16" t="s">
        <v>16</v>
      </c>
      <c r="C32" s="14" t="s">
        <v>17</v>
      </c>
      <c r="D32" s="11" t="s">
        <v>68</v>
      </c>
      <c r="E32" s="11">
        <v>30</v>
      </c>
      <c r="F32" s="11" t="s">
        <v>22</v>
      </c>
      <c r="G32" s="11">
        <v>30</v>
      </c>
      <c r="H32" s="11">
        <v>280</v>
      </c>
      <c r="I32" s="11" t="s">
        <v>20</v>
      </c>
      <c r="J32" s="18">
        <v>0.5</v>
      </c>
      <c r="K32" s="16">
        <f t="shared" si="1"/>
        <v>4200</v>
      </c>
      <c r="L32" s="16">
        <f t="shared" si="2"/>
        <v>4200</v>
      </c>
      <c r="M32" s="13">
        <f>G32*H32/2</f>
        <v>4200</v>
      </c>
      <c r="N32" s="13" t="s">
        <v>69</v>
      </c>
      <c r="XEW32" s="23"/>
      <c r="XEX32" s="23"/>
      <c r="XEY32" s="23"/>
      <c r="XEZ32" s="23"/>
      <c r="XFA32" s="23"/>
      <c r="XFB32" s="23"/>
      <c r="XFC32" s="24"/>
    </row>
    <row r="33" s="1" customFormat="1" ht="40" customHeight="1" spans="1:16383">
      <c r="A33" s="13" t="s">
        <v>70</v>
      </c>
      <c r="B33" s="16" t="s">
        <v>71</v>
      </c>
      <c r="C33" s="14" t="s">
        <v>17</v>
      </c>
      <c r="D33" s="11" t="s">
        <v>72</v>
      </c>
      <c r="E33" s="11">
        <v>65</v>
      </c>
      <c r="F33" s="11" t="s">
        <v>36</v>
      </c>
      <c r="G33" s="11">
        <v>65</v>
      </c>
      <c r="H33" s="11">
        <v>200</v>
      </c>
      <c r="I33" s="11" t="s">
        <v>20</v>
      </c>
      <c r="J33" s="18">
        <v>0.5</v>
      </c>
      <c r="K33" s="16">
        <f t="shared" si="1"/>
        <v>6500</v>
      </c>
      <c r="L33" s="16">
        <f t="shared" si="2"/>
        <v>6500</v>
      </c>
      <c r="M33" s="13">
        <f>G33*H33/2</f>
        <v>6500</v>
      </c>
      <c r="N33" s="13" t="s">
        <v>73</v>
      </c>
      <c r="XEW33" s="23"/>
      <c r="XEX33" s="23"/>
      <c r="XEY33" s="23"/>
      <c r="XEZ33" s="23"/>
      <c r="XFA33" s="23"/>
      <c r="XFB33" s="23"/>
      <c r="XFC33" s="24"/>
    </row>
    <row r="34" s="1" customFormat="1" ht="17" customHeight="1" spans="1:16383">
      <c r="A34" s="12" t="s">
        <v>74</v>
      </c>
      <c r="B34" s="10" t="s">
        <v>16</v>
      </c>
      <c r="C34" s="15" t="s">
        <v>17</v>
      </c>
      <c r="D34" s="9" t="s">
        <v>75</v>
      </c>
      <c r="E34" s="9">
        <v>150</v>
      </c>
      <c r="F34" s="11" t="s">
        <v>36</v>
      </c>
      <c r="G34" s="11">
        <v>16</v>
      </c>
      <c r="H34" s="11">
        <v>200</v>
      </c>
      <c r="I34" s="11" t="s">
        <v>20</v>
      </c>
      <c r="J34" s="18">
        <v>0.5</v>
      </c>
      <c r="K34" s="16">
        <f t="shared" si="1"/>
        <v>1600</v>
      </c>
      <c r="L34" s="16">
        <f t="shared" si="2"/>
        <v>1600</v>
      </c>
      <c r="M34" s="12">
        <f>L34+L35+L36</f>
        <v>17880</v>
      </c>
      <c r="N34" s="12" t="s">
        <v>76</v>
      </c>
      <c r="XEW34" s="23"/>
      <c r="XEX34" s="23"/>
      <c r="XEY34" s="23"/>
      <c r="XEZ34" s="23"/>
      <c r="XFA34" s="23"/>
      <c r="XFB34" s="23"/>
      <c r="XFC34" s="24"/>
    </row>
    <row r="35" s="1" customFormat="1" ht="17" customHeight="1" spans="1:16383">
      <c r="A35" s="12"/>
      <c r="B35" s="15"/>
      <c r="C35" s="15"/>
      <c r="D35" s="12"/>
      <c r="E35" s="12"/>
      <c r="F35" s="11" t="s">
        <v>19</v>
      </c>
      <c r="G35" s="11">
        <v>124</v>
      </c>
      <c r="H35" s="11">
        <v>240</v>
      </c>
      <c r="I35" s="11" t="s">
        <v>20</v>
      </c>
      <c r="J35" s="18">
        <v>0.5</v>
      </c>
      <c r="K35" s="16">
        <f t="shared" si="1"/>
        <v>14880</v>
      </c>
      <c r="L35" s="16">
        <f t="shared" si="2"/>
        <v>14880</v>
      </c>
      <c r="M35" s="12"/>
      <c r="N35" s="12"/>
      <c r="XEW35" s="23"/>
      <c r="XEX35" s="23"/>
      <c r="XEY35" s="23"/>
      <c r="XEZ35" s="23"/>
      <c r="XFA35" s="23"/>
      <c r="XFB35" s="23"/>
      <c r="XFC35" s="24"/>
    </row>
    <row r="36" s="1" customFormat="1" ht="17" customHeight="1" spans="1:16383">
      <c r="A36" s="13"/>
      <c r="B36" s="14"/>
      <c r="C36" s="14"/>
      <c r="D36" s="13"/>
      <c r="E36" s="13"/>
      <c r="F36" s="11" t="s">
        <v>22</v>
      </c>
      <c r="G36" s="11">
        <v>10</v>
      </c>
      <c r="H36" s="11">
        <v>280</v>
      </c>
      <c r="I36" s="11" t="s">
        <v>20</v>
      </c>
      <c r="J36" s="18">
        <v>0.5</v>
      </c>
      <c r="K36" s="16">
        <f t="shared" si="1"/>
        <v>1400</v>
      </c>
      <c r="L36" s="16">
        <f t="shared" si="2"/>
        <v>1400</v>
      </c>
      <c r="M36" s="13"/>
      <c r="N36" s="13"/>
      <c r="XEW36" s="23"/>
      <c r="XEX36" s="23"/>
      <c r="XEY36" s="23"/>
      <c r="XEZ36" s="23"/>
      <c r="XFA36" s="23"/>
      <c r="XFB36" s="23"/>
      <c r="XFC36" s="24"/>
    </row>
    <row r="37" s="1" customFormat="1" ht="42" customHeight="1" spans="1:16383">
      <c r="A37" s="13" t="s">
        <v>77</v>
      </c>
      <c r="B37" s="14" t="s">
        <v>78</v>
      </c>
      <c r="C37" s="14" t="s">
        <v>17</v>
      </c>
      <c r="D37" s="13" t="s">
        <v>79</v>
      </c>
      <c r="E37" s="13">
        <v>61</v>
      </c>
      <c r="F37" s="11" t="s">
        <v>36</v>
      </c>
      <c r="G37" s="11">
        <v>61</v>
      </c>
      <c r="H37" s="11">
        <v>200</v>
      </c>
      <c r="I37" s="11" t="s">
        <v>20</v>
      </c>
      <c r="J37" s="18">
        <v>0.5</v>
      </c>
      <c r="K37" s="16">
        <f t="shared" si="1"/>
        <v>6100</v>
      </c>
      <c r="L37" s="16">
        <f t="shared" si="2"/>
        <v>6100</v>
      </c>
      <c r="M37" s="13">
        <f>G37*H37/2</f>
        <v>6100</v>
      </c>
      <c r="N37" s="13" t="s">
        <v>80</v>
      </c>
      <c r="XEW37" s="23"/>
      <c r="XEX37" s="23"/>
      <c r="XEY37" s="23"/>
      <c r="XEZ37" s="23"/>
      <c r="XFA37" s="23"/>
      <c r="XFB37" s="23"/>
      <c r="XFC37" s="24"/>
    </row>
    <row r="38" s="1" customFormat="1" ht="48" customHeight="1" spans="1:16383">
      <c r="A38" s="11" t="s">
        <v>81</v>
      </c>
      <c r="B38" s="16" t="s">
        <v>82</v>
      </c>
      <c r="C38" s="11"/>
      <c r="D38" s="11"/>
      <c r="E38" s="11">
        <f>SUM(E4:E37)</f>
        <v>1229</v>
      </c>
      <c r="F38" s="11"/>
      <c r="G38" s="11">
        <f>SUM(G4:G37)</f>
        <v>1229</v>
      </c>
      <c r="H38" s="11"/>
      <c r="I38" s="11"/>
      <c r="J38" s="22"/>
      <c r="K38" s="11">
        <f>SUM(K4:K37)</f>
        <v>153200</v>
      </c>
      <c r="L38" s="11">
        <f>SUM(L4:L37)</f>
        <v>153200</v>
      </c>
      <c r="M38" s="11">
        <f>SUM(M4:M37)</f>
        <v>153200</v>
      </c>
      <c r="N38" s="11"/>
      <c r="XEW38" s="23"/>
      <c r="XEX38" s="23"/>
      <c r="XEY38" s="23"/>
      <c r="XEZ38" s="23"/>
      <c r="XFA38" s="23"/>
      <c r="XFB38" s="23"/>
      <c r="XFC38" s="24"/>
    </row>
    <row r="39" s="1" customFormat="1" ht="27" customHeight="1" spans="1:16383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/>
      <c r="H39" s="8" t="s">
        <v>8</v>
      </c>
      <c r="I39" s="7" t="s">
        <v>9</v>
      </c>
      <c r="J39" s="8" t="s">
        <v>10</v>
      </c>
      <c r="K39" s="8" t="s">
        <v>11</v>
      </c>
      <c r="L39" s="8" t="s">
        <v>12</v>
      </c>
      <c r="M39" s="8" t="s">
        <v>13</v>
      </c>
      <c r="N39" s="7" t="s">
        <v>14</v>
      </c>
      <c r="XEW39" s="23"/>
      <c r="XEX39" s="23"/>
      <c r="XEY39" s="23"/>
      <c r="XEZ39" s="23"/>
      <c r="XFA39" s="23"/>
      <c r="XFB39" s="23"/>
      <c r="XFC39" s="24"/>
    </row>
    <row r="40" s="1" customFormat="1" ht="18" customHeight="1" spans="1:16383">
      <c r="A40" s="9" t="s">
        <v>83</v>
      </c>
      <c r="B40" s="10" t="s">
        <v>23</v>
      </c>
      <c r="C40" s="9" t="s">
        <v>84</v>
      </c>
      <c r="D40" s="10" t="s">
        <v>85</v>
      </c>
      <c r="E40" s="10">
        <v>76</v>
      </c>
      <c r="F40" s="11" t="s">
        <v>19</v>
      </c>
      <c r="G40" s="16">
        <v>24</v>
      </c>
      <c r="H40" s="11">
        <v>240</v>
      </c>
      <c r="I40" s="11" t="s">
        <v>31</v>
      </c>
      <c r="J40" s="22">
        <v>1</v>
      </c>
      <c r="K40" s="11">
        <f>G40*H40</f>
        <v>5760</v>
      </c>
      <c r="L40" s="9">
        <f>K40+K41</f>
        <v>20320</v>
      </c>
      <c r="M40" s="9">
        <f>L40+L42</f>
        <v>109000</v>
      </c>
      <c r="N40" s="9" t="s">
        <v>86</v>
      </c>
      <c r="XEW40" s="23"/>
      <c r="XEX40" s="23"/>
      <c r="XEY40" s="23"/>
      <c r="XEZ40" s="23"/>
      <c r="XFA40" s="23"/>
      <c r="XFB40" s="23"/>
      <c r="XFC40" s="24"/>
    </row>
    <row r="41" s="1" customFormat="1" ht="18" customHeight="1" spans="1:16383">
      <c r="A41" s="12"/>
      <c r="B41" s="14"/>
      <c r="C41" s="12"/>
      <c r="D41" s="14"/>
      <c r="E41" s="14"/>
      <c r="F41" s="11" t="s">
        <v>22</v>
      </c>
      <c r="G41" s="16">
        <v>52</v>
      </c>
      <c r="H41" s="11">
        <v>280</v>
      </c>
      <c r="I41" s="11" t="s">
        <v>31</v>
      </c>
      <c r="J41" s="22">
        <v>1</v>
      </c>
      <c r="K41" s="11">
        <f>G41*H41</f>
        <v>14560</v>
      </c>
      <c r="L41" s="13"/>
      <c r="M41" s="12"/>
      <c r="N41" s="12"/>
      <c r="XEW41" s="23"/>
      <c r="XEX41" s="23"/>
      <c r="XEY41" s="23"/>
      <c r="XEZ41" s="23"/>
      <c r="XFA41" s="23"/>
      <c r="XFB41" s="23"/>
      <c r="XFC41" s="24"/>
    </row>
    <row r="42" s="1" customFormat="1" ht="18" customHeight="1" spans="1:16383">
      <c r="A42" s="12"/>
      <c r="B42" s="15" t="s">
        <v>87</v>
      </c>
      <c r="C42" s="12"/>
      <c r="D42" s="12" t="s">
        <v>88</v>
      </c>
      <c r="E42" s="15">
        <v>363</v>
      </c>
      <c r="F42" s="11" t="s">
        <v>19</v>
      </c>
      <c r="G42" s="16">
        <v>324</v>
      </c>
      <c r="H42" s="11">
        <v>240</v>
      </c>
      <c r="I42" s="11" t="s">
        <v>31</v>
      </c>
      <c r="J42" s="22">
        <v>1</v>
      </c>
      <c r="K42" s="11">
        <f>G42*H42</f>
        <v>77760</v>
      </c>
      <c r="L42" s="12">
        <f>K42+K43</f>
        <v>88680</v>
      </c>
      <c r="M42" s="12"/>
      <c r="N42" s="12"/>
      <c r="XEW42" s="23"/>
      <c r="XEX42" s="23"/>
      <c r="XEY42" s="23"/>
      <c r="XEZ42" s="23"/>
      <c r="XFA42" s="23"/>
      <c r="XFB42" s="23"/>
      <c r="XFC42" s="24"/>
    </row>
    <row r="43" s="1" customFormat="1" ht="18" customHeight="1" spans="1:16383">
      <c r="A43" s="12"/>
      <c r="B43" s="14"/>
      <c r="C43" s="12"/>
      <c r="D43" s="13"/>
      <c r="E43" s="14"/>
      <c r="F43" s="11" t="s">
        <v>22</v>
      </c>
      <c r="G43" s="16">
        <v>39</v>
      </c>
      <c r="H43" s="11">
        <v>280</v>
      </c>
      <c r="I43" s="11" t="s">
        <v>31</v>
      </c>
      <c r="J43" s="22">
        <v>1</v>
      </c>
      <c r="K43" s="11">
        <f>G43*H43</f>
        <v>10920</v>
      </c>
      <c r="L43" s="13"/>
      <c r="M43" s="12"/>
      <c r="N43" s="12"/>
      <c r="XEW43" s="23"/>
      <c r="XEX43" s="23"/>
      <c r="XEY43" s="23"/>
      <c r="XEZ43" s="23"/>
      <c r="XFA43" s="23"/>
      <c r="XFB43" s="23"/>
      <c r="XFC43" s="24"/>
    </row>
    <row r="44" s="1" customFormat="1" ht="16" customHeight="1" spans="1:16383">
      <c r="A44" s="9" t="s">
        <v>89</v>
      </c>
      <c r="B44" s="16" t="s">
        <v>50</v>
      </c>
      <c r="C44" s="9" t="s">
        <v>84</v>
      </c>
      <c r="D44" s="16" t="s">
        <v>90</v>
      </c>
      <c r="E44" s="16">
        <v>222</v>
      </c>
      <c r="F44" s="11" t="s">
        <v>22</v>
      </c>
      <c r="G44" s="11">
        <v>222</v>
      </c>
      <c r="H44" s="11">
        <v>280</v>
      </c>
      <c r="I44" s="11" t="s">
        <v>20</v>
      </c>
      <c r="J44" s="22">
        <v>0.5</v>
      </c>
      <c r="K44" s="11">
        <f t="shared" ref="K44:K49" si="3">G44*H44/2</f>
        <v>31080</v>
      </c>
      <c r="L44" s="11">
        <f t="shared" ref="L44:L49" si="4">G44*H44/2</f>
        <v>31080</v>
      </c>
      <c r="M44" s="9">
        <f>L44+L45+L46+L47+L48+L49</f>
        <v>251440</v>
      </c>
      <c r="N44" s="9" t="s">
        <v>91</v>
      </c>
      <c r="XEW44" s="23"/>
      <c r="XEX44" s="23"/>
      <c r="XEY44" s="23"/>
      <c r="XEZ44" s="23"/>
      <c r="XFA44" s="23"/>
      <c r="XFB44" s="23"/>
      <c r="XFC44" s="24"/>
    </row>
    <row r="45" s="1" customFormat="1" ht="16" customHeight="1" spans="1:16383">
      <c r="A45" s="12"/>
      <c r="B45" s="16" t="s">
        <v>52</v>
      </c>
      <c r="C45" s="12"/>
      <c r="D45" s="16" t="s">
        <v>92</v>
      </c>
      <c r="E45" s="16">
        <v>229</v>
      </c>
      <c r="F45" s="11" t="s">
        <v>22</v>
      </c>
      <c r="G45" s="11">
        <v>229</v>
      </c>
      <c r="H45" s="11">
        <v>280</v>
      </c>
      <c r="I45" s="11" t="s">
        <v>20</v>
      </c>
      <c r="J45" s="22">
        <v>0.5</v>
      </c>
      <c r="K45" s="11">
        <f t="shared" si="3"/>
        <v>32060</v>
      </c>
      <c r="L45" s="11">
        <f t="shared" si="4"/>
        <v>32060</v>
      </c>
      <c r="M45" s="12"/>
      <c r="N45" s="12"/>
      <c r="XEW45" s="23"/>
      <c r="XEX45" s="23"/>
      <c r="XEY45" s="23"/>
      <c r="XEZ45" s="23"/>
      <c r="XFA45" s="23"/>
      <c r="XFB45" s="23"/>
      <c r="XFC45" s="24"/>
    </row>
    <row r="46" s="1" customFormat="1" ht="16" customHeight="1" spans="1:16383">
      <c r="A46" s="12"/>
      <c r="B46" s="16" t="s">
        <v>53</v>
      </c>
      <c r="C46" s="12"/>
      <c r="D46" s="16" t="s">
        <v>93</v>
      </c>
      <c r="E46" s="16">
        <v>250</v>
      </c>
      <c r="F46" s="11" t="s">
        <v>22</v>
      </c>
      <c r="G46" s="16">
        <v>250</v>
      </c>
      <c r="H46" s="11">
        <v>280</v>
      </c>
      <c r="I46" s="11" t="s">
        <v>20</v>
      </c>
      <c r="J46" s="22">
        <v>0.5</v>
      </c>
      <c r="K46" s="11">
        <f t="shared" si="3"/>
        <v>35000</v>
      </c>
      <c r="L46" s="11">
        <f t="shared" si="4"/>
        <v>35000</v>
      </c>
      <c r="M46" s="12"/>
      <c r="N46" s="12"/>
      <c r="XEW46" s="23"/>
      <c r="XEX46" s="23"/>
      <c r="XEY46" s="23"/>
      <c r="XEZ46" s="23"/>
      <c r="XFA46" s="23"/>
      <c r="XFB46" s="23"/>
      <c r="XFC46" s="24"/>
    </row>
    <row r="47" s="1" customFormat="1" ht="16" customHeight="1" spans="1:16383">
      <c r="A47" s="12"/>
      <c r="B47" s="16" t="s">
        <v>54</v>
      </c>
      <c r="C47" s="12"/>
      <c r="D47" s="16" t="s">
        <v>94</v>
      </c>
      <c r="E47" s="16">
        <v>391</v>
      </c>
      <c r="F47" s="11" t="s">
        <v>22</v>
      </c>
      <c r="G47" s="16">
        <v>391</v>
      </c>
      <c r="H47" s="11">
        <v>280</v>
      </c>
      <c r="I47" s="11" t="s">
        <v>20</v>
      </c>
      <c r="J47" s="22">
        <v>0.5</v>
      </c>
      <c r="K47" s="11">
        <f t="shared" si="3"/>
        <v>54740</v>
      </c>
      <c r="L47" s="11">
        <f t="shared" si="4"/>
        <v>54740</v>
      </c>
      <c r="M47" s="12"/>
      <c r="N47" s="12"/>
      <c r="XEW47" s="23"/>
      <c r="XEX47" s="23"/>
      <c r="XEY47" s="23"/>
      <c r="XEZ47" s="23"/>
      <c r="XFA47" s="23"/>
      <c r="XFB47" s="23"/>
      <c r="XFC47" s="24"/>
    </row>
    <row r="48" s="1" customFormat="1" ht="16" customHeight="1" spans="1:16383">
      <c r="A48" s="12"/>
      <c r="B48" s="16" t="s">
        <v>55</v>
      </c>
      <c r="C48" s="12"/>
      <c r="D48" s="16" t="s">
        <v>95</v>
      </c>
      <c r="E48" s="16">
        <v>398</v>
      </c>
      <c r="F48" s="11" t="s">
        <v>22</v>
      </c>
      <c r="G48" s="11">
        <v>398</v>
      </c>
      <c r="H48" s="11">
        <v>280</v>
      </c>
      <c r="I48" s="11" t="s">
        <v>20</v>
      </c>
      <c r="J48" s="22">
        <v>0.5</v>
      </c>
      <c r="K48" s="11">
        <f t="shared" si="3"/>
        <v>55720</v>
      </c>
      <c r="L48" s="11">
        <f t="shared" si="4"/>
        <v>55720</v>
      </c>
      <c r="M48" s="12"/>
      <c r="N48" s="12"/>
      <c r="XEW48" s="23"/>
      <c r="XEX48" s="23"/>
      <c r="XEY48" s="23"/>
      <c r="XEZ48" s="23"/>
      <c r="XFA48" s="23"/>
      <c r="XFB48" s="23"/>
      <c r="XFC48" s="24"/>
    </row>
    <row r="49" s="1" customFormat="1" ht="16" customHeight="1" spans="1:16383">
      <c r="A49" s="13"/>
      <c r="B49" s="16" t="s">
        <v>56</v>
      </c>
      <c r="C49" s="13"/>
      <c r="D49" s="16" t="s">
        <v>95</v>
      </c>
      <c r="E49" s="16">
        <v>306</v>
      </c>
      <c r="F49" s="11" t="s">
        <v>22</v>
      </c>
      <c r="G49" s="11">
        <v>306</v>
      </c>
      <c r="H49" s="11">
        <v>280</v>
      </c>
      <c r="I49" s="11" t="s">
        <v>20</v>
      </c>
      <c r="J49" s="22">
        <v>0.5</v>
      </c>
      <c r="K49" s="11">
        <f t="shared" si="3"/>
        <v>42840</v>
      </c>
      <c r="L49" s="11">
        <f t="shared" si="4"/>
        <v>42840</v>
      </c>
      <c r="M49" s="13"/>
      <c r="N49" s="13"/>
      <c r="XEW49" s="23"/>
      <c r="XEX49" s="23"/>
      <c r="XEY49" s="23"/>
      <c r="XEZ49" s="23"/>
      <c r="XFA49" s="23"/>
      <c r="XFB49" s="23"/>
      <c r="XFC49" s="24"/>
    </row>
    <row r="50" s="1" customFormat="1" ht="31" customHeight="1" spans="1:16383">
      <c r="A50" s="13" t="s">
        <v>96</v>
      </c>
      <c r="B50" s="16" t="s">
        <v>34</v>
      </c>
      <c r="C50" s="13" t="s">
        <v>84</v>
      </c>
      <c r="D50" s="16" t="s">
        <v>97</v>
      </c>
      <c r="E50" s="16">
        <v>1044</v>
      </c>
      <c r="F50" s="11" t="s">
        <v>19</v>
      </c>
      <c r="G50" s="11">
        <v>1044</v>
      </c>
      <c r="H50" s="11">
        <v>240</v>
      </c>
      <c r="I50" s="11" t="s">
        <v>31</v>
      </c>
      <c r="J50" s="22">
        <v>1</v>
      </c>
      <c r="K50" s="11">
        <f>G50*H50</f>
        <v>250560</v>
      </c>
      <c r="L50" s="11">
        <f>G50*H50</f>
        <v>250560</v>
      </c>
      <c r="M50" s="13">
        <f>G50*H50</f>
        <v>250560</v>
      </c>
      <c r="N50" s="13" t="s">
        <v>98</v>
      </c>
      <c r="XEW50" s="23"/>
      <c r="XEX50" s="23"/>
      <c r="XEY50" s="23"/>
      <c r="XEZ50" s="23"/>
      <c r="XFA50" s="23"/>
      <c r="XFB50" s="23"/>
      <c r="XFC50" s="24"/>
    </row>
    <row r="51" s="1" customFormat="1" ht="39" customHeight="1" spans="1:16383">
      <c r="A51" s="11" t="s">
        <v>81</v>
      </c>
      <c r="B51" s="16" t="s">
        <v>99</v>
      </c>
      <c r="C51" s="11"/>
      <c r="D51" s="16"/>
      <c r="E51" s="16">
        <f>SUM(E40:E50)</f>
        <v>3279</v>
      </c>
      <c r="F51" s="11"/>
      <c r="G51" s="11">
        <f>SUM(G40:G50)</f>
        <v>3279</v>
      </c>
      <c r="H51" s="11"/>
      <c r="I51" s="11"/>
      <c r="J51" s="22"/>
      <c r="K51" s="11">
        <f>SUM(K40:K50)</f>
        <v>611000</v>
      </c>
      <c r="L51" s="11">
        <f>SUM(L40:L50)</f>
        <v>611000</v>
      </c>
      <c r="M51" s="11">
        <f>SUM(M40:M50)</f>
        <v>611000</v>
      </c>
      <c r="N51" s="11"/>
      <c r="XEW51" s="23"/>
      <c r="XEX51" s="23"/>
      <c r="XEY51" s="23"/>
      <c r="XEZ51" s="23"/>
      <c r="XFA51" s="23"/>
      <c r="XFB51" s="23"/>
      <c r="XFC51" s="24"/>
    </row>
    <row r="52" s="1" customFormat="1" ht="27" customHeight="1" spans="1:16383">
      <c r="A52" s="7" t="s">
        <v>2</v>
      </c>
      <c r="B52" s="7" t="s">
        <v>3</v>
      </c>
      <c r="C52" s="7" t="s">
        <v>4</v>
      </c>
      <c r="D52" s="7" t="s">
        <v>5</v>
      </c>
      <c r="E52" s="7" t="s">
        <v>6</v>
      </c>
      <c r="F52" s="7" t="s">
        <v>7</v>
      </c>
      <c r="G52" s="7"/>
      <c r="H52" s="8" t="s">
        <v>8</v>
      </c>
      <c r="I52" s="7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7" t="s">
        <v>14</v>
      </c>
      <c r="XEW52" s="23"/>
      <c r="XEX52" s="23"/>
      <c r="XEY52" s="23"/>
      <c r="XEZ52" s="23"/>
      <c r="XFA52" s="23"/>
      <c r="XFB52" s="23"/>
      <c r="XFC52" s="24"/>
    </row>
    <row r="53" s="1" customFormat="1" ht="18" customHeight="1" spans="1:16383">
      <c r="A53" s="9" t="s">
        <v>100</v>
      </c>
      <c r="B53" s="16" t="s">
        <v>59</v>
      </c>
      <c r="C53" s="9" t="s">
        <v>101</v>
      </c>
      <c r="D53" s="16" t="s">
        <v>102</v>
      </c>
      <c r="E53" s="16">
        <v>7</v>
      </c>
      <c r="F53" s="11" t="s">
        <v>36</v>
      </c>
      <c r="G53" s="11">
        <v>7</v>
      </c>
      <c r="H53" s="11">
        <v>200</v>
      </c>
      <c r="I53" s="11" t="s">
        <v>31</v>
      </c>
      <c r="J53" s="22">
        <v>1</v>
      </c>
      <c r="K53" s="11">
        <f t="shared" ref="K53:K83" si="5">G53*H53</f>
        <v>1400</v>
      </c>
      <c r="L53" s="11">
        <f t="shared" ref="L53:L59" si="6">G53*H53</f>
        <v>1400</v>
      </c>
      <c r="M53" s="9">
        <f>L53+L54+L55+L56+L57</f>
        <v>16440</v>
      </c>
      <c r="N53" s="9" t="s">
        <v>103</v>
      </c>
      <c r="XEW53" s="23"/>
      <c r="XEX53" s="23"/>
      <c r="XEY53" s="23"/>
      <c r="XEZ53" s="23"/>
      <c r="XFA53" s="23"/>
      <c r="XFB53" s="23"/>
      <c r="XFC53" s="24"/>
    </row>
    <row r="54" s="1" customFormat="1" ht="18" customHeight="1" spans="1:16383">
      <c r="A54" s="12"/>
      <c r="B54" s="16" t="s">
        <v>60</v>
      </c>
      <c r="C54" s="12"/>
      <c r="D54" s="16" t="s">
        <v>102</v>
      </c>
      <c r="E54" s="16">
        <v>19</v>
      </c>
      <c r="F54" s="11" t="s">
        <v>36</v>
      </c>
      <c r="G54" s="11">
        <v>19</v>
      </c>
      <c r="H54" s="11">
        <v>200</v>
      </c>
      <c r="I54" s="11" t="s">
        <v>31</v>
      </c>
      <c r="J54" s="22">
        <v>1</v>
      </c>
      <c r="K54" s="11">
        <f t="shared" si="5"/>
        <v>3800</v>
      </c>
      <c r="L54" s="11">
        <f t="shared" si="6"/>
        <v>3800</v>
      </c>
      <c r="M54" s="12"/>
      <c r="N54" s="12"/>
      <c r="XEW54" s="23"/>
      <c r="XEX54" s="23"/>
      <c r="XEY54" s="23"/>
      <c r="XEZ54" s="23"/>
      <c r="XFA54" s="23"/>
      <c r="XFB54" s="23"/>
      <c r="XFC54" s="24"/>
    </row>
    <row r="55" s="1" customFormat="1" ht="18" customHeight="1" spans="1:16383">
      <c r="A55" s="12"/>
      <c r="B55" s="16" t="s">
        <v>61</v>
      </c>
      <c r="C55" s="12"/>
      <c r="D55" s="16" t="s">
        <v>102</v>
      </c>
      <c r="E55" s="16">
        <v>13</v>
      </c>
      <c r="F55" s="11" t="s">
        <v>36</v>
      </c>
      <c r="G55" s="11">
        <v>13</v>
      </c>
      <c r="H55" s="11">
        <v>200</v>
      </c>
      <c r="I55" s="11" t="s">
        <v>31</v>
      </c>
      <c r="J55" s="22">
        <v>1</v>
      </c>
      <c r="K55" s="11">
        <f t="shared" si="5"/>
        <v>2600</v>
      </c>
      <c r="L55" s="11">
        <f t="shared" si="6"/>
        <v>2600</v>
      </c>
      <c r="M55" s="12"/>
      <c r="N55" s="12"/>
      <c r="XEW55" s="23"/>
      <c r="XEX55" s="23"/>
      <c r="XEY55" s="23"/>
      <c r="XEZ55" s="23"/>
      <c r="XFA55" s="23"/>
      <c r="XFB55" s="23"/>
      <c r="XFC55" s="24"/>
    </row>
    <row r="56" s="1" customFormat="1" ht="18" customHeight="1" spans="1:16383">
      <c r="A56" s="12"/>
      <c r="B56" s="16" t="s">
        <v>62</v>
      </c>
      <c r="C56" s="12"/>
      <c r="D56" s="16" t="s">
        <v>102</v>
      </c>
      <c r="E56" s="16">
        <v>11</v>
      </c>
      <c r="F56" s="11" t="s">
        <v>19</v>
      </c>
      <c r="G56" s="11">
        <v>11</v>
      </c>
      <c r="H56" s="11">
        <v>240</v>
      </c>
      <c r="I56" s="11" t="s">
        <v>31</v>
      </c>
      <c r="J56" s="22">
        <v>1</v>
      </c>
      <c r="K56" s="11">
        <f t="shared" si="5"/>
        <v>2640</v>
      </c>
      <c r="L56" s="11">
        <f t="shared" si="6"/>
        <v>2640</v>
      </c>
      <c r="M56" s="12"/>
      <c r="N56" s="12"/>
      <c r="XEW56" s="23"/>
      <c r="XEX56" s="23"/>
      <c r="XEY56" s="23"/>
      <c r="XEZ56" s="23"/>
      <c r="XFA56" s="23"/>
      <c r="XFB56" s="23"/>
      <c r="XFC56" s="24"/>
    </row>
    <row r="57" s="1" customFormat="1" ht="18" customHeight="1" spans="1:16383">
      <c r="A57" s="13"/>
      <c r="B57" s="16" t="s">
        <v>63</v>
      </c>
      <c r="C57" s="13"/>
      <c r="D57" s="16" t="s">
        <v>102</v>
      </c>
      <c r="E57" s="16">
        <v>25</v>
      </c>
      <c r="F57" s="11" t="s">
        <v>19</v>
      </c>
      <c r="G57" s="11">
        <v>25</v>
      </c>
      <c r="H57" s="11">
        <v>240</v>
      </c>
      <c r="I57" s="11" t="s">
        <v>31</v>
      </c>
      <c r="J57" s="22">
        <v>1</v>
      </c>
      <c r="K57" s="11">
        <f t="shared" si="5"/>
        <v>6000</v>
      </c>
      <c r="L57" s="11">
        <f t="shared" si="6"/>
        <v>6000</v>
      </c>
      <c r="M57" s="13"/>
      <c r="N57" s="13"/>
      <c r="XEW57" s="23"/>
      <c r="XEX57" s="23"/>
      <c r="XEY57" s="23"/>
      <c r="XEZ57" s="23"/>
      <c r="XFA57" s="23"/>
      <c r="XFB57" s="23"/>
      <c r="XFC57" s="24"/>
    </row>
    <row r="58" s="1" customFormat="1" ht="24" customHeight="1" spans="1:16383">
      <c r="A58" s="9" t="s">
        <v>104</v>
      </c>
      <c r="B58" s="16" t="s">
        <v>105</v>
      </c>
      <c r="C58" s="9" t="s">
        <v>101</v>
      </c>
      <c r="D58" s="11" t="s">
        <v>106</v>
      </c>
      <c r="E58" s="16">
        <v>99</v>
      </c>
      <c r="F58" s="11" t="s">
        <v>36</v>
      </c>
      <c r="G58" s="11">
        <v>99</v>
      </c>
      <c r="H58" s="11">
        <v>200</v>
      </c>
      <c r="I58" s="11" t="s">
        <v>31</v>
      </c>
      <c r="J58" s="22">
        <v>1</v>
      </c>
      <c r="K58" s="11">
        <f t="shared" si="5"/>
        <v>19800</v>
      </c>
      <c r="L58" s="11">
        <f t="shared" si="6"/>
        <v>19800</v>
      </c>
      <c r="M58" s="9">
        <f>L58+L59</f>
        <v>38000</v>
      </c>
      <c r="N58" s="9" t="s">
        <v>107</v>
      </c>
      <c r="XEW58" s="23"/>
      <c r="XEX58" s="23"/>
      <c r="XEY58" s="23"/>
      <c r="XEZ58" s="23"/>
      <c r="XFA58" s="23"/>
      <c r="XFB58" s="23"/>
      <c r="XFC58" s="24"/>
    </row>
    <row r="59" s="1" customFormat="1" ht="20" customHeight="1" spans="1:16383">
      <c r="A59" s="12"/>
      <c r="B59" s="10" t="s">
        <v>108</v>
      </c>
      <c r="C59" s="12"/>
      <c r="D59" s="9" t="s">
        <v>72</v>
      </c>
      <c r="E59" s="10">
        <v>91</v>
      </c>
      <c r="F59" s="11" t="s">
        <v>36</v>
      </c>
      <c r="G59" s="11">
        <v>91</v>
      </c>
      <c r="H59" s="11">
        <v>200</v>
      </c>
      <c r="I59" s="11" t="s">
        <v>31</v>
      </c>
      <c r="J59" s="22">
        <v>1</v>
      </c>
      <c r="K59" s="11">
        <f t="shared" si="5"/>
        <v>18200</v>
      </c>
      <c r="L59" s="11">
        <f t="shared" si="6"/>
        <v>18200</v>
      </c>
      <c r="M59" s="12"/>
      <c r="N59" s="12"/>
      <c r="XEW59" s="23"/>
      <c r="XEX59" s="23"/>
      <c r="XEY59" s="23"/>
      <c r="XEZ59" s="23"/>
      <c r="XFA59" s="23"/>
      <c r="XFB59" s="23"/>
      <c r="XFC59" s="24"/>
    </row>
    <row r="60" s="1" customFormat="1" ht="18" customHeight="1" spans="1:16383">
      <c r="A60" s="9" t="s">
        <v>109</v>
      </c>
      <c r="B60" s="10" t="s">
        <v>110</v>
      </c>
      <c r="C60" s="9" t="s">
        <v>101</v>
      </c>
      <c r="D60" s="10" t="s">
        <v>111</v>
      </c>
      <c r="E60" s="10">
        <v>156</v>
      </c>
      <c r="F60" s="11" t="s">
        <v>36</v>
      </c>
      <c r="G60" s="11">
        <v>105</v>
      </c>
      <c r="H60" s="11">
        <v>200</v>
      </c>
      <c r="I60" s="11" t="s">
        <v>31</v>
      </c>
      <c r="J60" s="22">
        <v>1</v>
      </c>
      <c r="K60" s="11">
        <f t="shared" si="5"/>
        <v>21000</v>
      </c>
      <c r="L60" s="9">
        <f>K60+K61+K62</f>
        <v>33280</v>
      </c>
      <c r="M60" s="9">
        <f>L60+L63</f>
        <v>55360</v>
      </c>
      <c r="N60" s="9" t="s">
        <v>112</v>
      </c>
      <c r="XEW60" s="23"/>
      <c r="XEX60" s="23"/>
      <c r="XEY60" s="23"/>
      <c r="XEZ60" s="23"/>
      <c r="XFA60" s="23"/>
      <c r="XFB60" s="23"/>
      <c r="XFC60" s="24"/>
    </row>
    <row r="61" s="1" customFormat="1" ht="18" customHeight="1" spans="1:16383">
      <c r="A61" s="12"/>
      <c r="B61" s="15"/>
      <c r="C61" s="12"/>
      <c r="D61" s="15"/>
      <c r="E61" s="15"/>
      <c r="F61" s="11" t="s">
        <v>19</v>
      </c>
      <c r="G61" s="11">
        <v>50</v>
      </c>
      <c r="H61" s="11">
        <v>240</v>
      </c>
      <c r="I61" s="11" t="s">
        <v>31</v>
      </c>
      <c r="J61" s="22">
        <v>1</v>
      </c>
      <c r="K61" s="11">
        <f t="shared" si="5"/>
        <v>12000</v>
      </c>
      <c r="L61" s="12"/>
      <c r="M61" s="12"/>
      <c r="N61" s="12"/>
      <c r="XEW61" s="23"/>
      <c r="XEX61" s="23"/>
      <c r="XEY61" s="23"/>
      <c r="XEZ61" s="23"/>
      <c r="XFA61" s="23"/>
      <c r="XFB61" s="23"/>
      <c r="XFC61" s="24"/>
    </row>
    <row r="62" s="1" customFormat="1" ht="18" customHeight="1" spans="1:16383">
      <c r="A62" s="12"/>
      <c r="B62" s="14"/>
      <c r="C62" s="12"/>
      <c r="D62" s="14"/>
      <c r="E62" s="14"/>
      <c r="F62" s="11" t="s">
        <v>22</v>
      </c>
      <c r="G62" s="11">
        <v>1</v>
      </c>
      <c r="H62" s="11">
        <v>280</v>
      </c>
      <c r="I62" s="11" t="s">
        <v>31</v>
      </c>
      <c r="J62" s="22">
        <v>1</v>
      </c>
      <c r="K62" s="11">
        <f t="shared" si="5"/>
        <v>280</v>
      </c>
      <c r="L62" s="13"/>
      <c r="M62" s="12"/>
      <c r="N62" s="12"/>
      <c r="XEW62" s="23"/>
      <c r="XEX62" s="23"/>
      <c r="XEY62" s="23"/>
      <c r="XEZ62" s="23"/>
      <c r="XFA62" s="23"/>
      <c r="XFB62" s="23"/>
      <c r="XFC62" s="24"/>
    </row>
    <row r="63" s="1" customFormat="1" ht="18" customHeight="1" spans="1:16383">
      <c r="A63" s="12"/>
      <c r="B63" s="14" t="s">
        <v>113</v>
      </c>
      <c r="C63" s="12"/>
      <c r="D63" s="14" t="s">
        <v>114</v>
      </c>
      <c r="E63" s="14">
        <v>92</v>
      </c>
      <c r="F63" s="11" t="s">
        <v>19</v>
      </c>
      <c r="G63" s="11">
        <v>92</v>
      </c>
      <c r="H63" s="11">
        <v>240</v>
      </c>
      <c r="I63" s="11" t="s">
        <v>31</v>
      </c>
      <c r="J63" s="22">
        <v>1</v>
      </c>
      <c r="K63" s="11">
        <f t="shared" si="5"/>
        <v>22080</v>
      </c>
      <c r="L63" s="13">
        <f>G63*H63</f>
        <v>22080</v>
      </c>
      <c r="M63" s="12"/>
      <c r="N63" s="12"/>
      <c r="XEW63" s="23"/>
      <c r="XEX63" s="23"/>
      <c r="XEY63" s="23"/>
      <c r="XEZ63" s="23"/>
      <c r="XFA63" s="23"/>
      <c r="XFB63" s="23"/>
      <c r="XFC63" s="24"/>
    </row>
    <row r="64" s="1" customFormat="1" ht="19" customHeight="1" spans="1:16383">
      <c r="A64" s="9" t="s">
        <v>115</v>
      </c>
      <c r="B64" s="16" t="s">
        <v>116</v>
      </c>
      <c r="C64" s="9" t="s">
        <v>101</v>
      </c>
      <c r="D64" s="16" t="s">
        <v>102</v>
      </c>
      <c r="E64" s="16">
        <v>78</v>
      </c>
      <c r="F64" s="11" t="s">
        <v>36</v>
      </c>
      <c r="G64" s="11">
        <v>78</v>
      </c>
      <c r="H64" s="11">
        <v>200</v>
      </c>
      <c r="I64" s="11" t="s">
        <v>31</v>
      </c>
      <c r="J64" s="22">
        <v>1</v>
      </c>
      <c r="K64" s="11">
        <f t="shared" si="5"/>
        <v>15600</v>
      </c>
      <c r="L64" s="11">
        <f>G64*H64</f>
        <v>15600</v>
      </c>
      <c r="M64" s="9">
        <f>L64+L65</f>
        <v>66000</v>
      </c>
      <c r="N64" s="9" t="s">
        <v>117</v>
      </c>
      <c r="XEW64" s="23"/>
      <c r="XEX64" s="23"/>
      <c r="XEY64" s="23"/>
      <c r="XEZ64" s="23"/>
      <c r="XFA64" s="23"/>
      <c r="XFB64" s="23"/>
      <c r="XFC64" s="24"/>
    </row>
    <row r="65" s="1" customFormat="1" ht="18" customHeight="1" spans="1:16383">
      <c r="A65" s="12"/>
      <c r="B65" s="10" t="s">
        <v>118</v>
      </c>
      <c r="C65" s="12"/>
      <c r="D65" s="16" t="s">
        <v>102</v>
      </c>
      <c r="E65" s="10">
        <v>252</v>
      </c>
      <c r="F65" s="11" t="s">
        <v>36</v>
      </c>
      <c r="G65" s="11">
        <v>252</v>
      </c>
      <c r="H65" s="11">
        <v>200</v>
      </c>
      <c r="I65" s="11" t="s">
        <v>31</v>
      </c>
      <c r="J65" s="22">
        <v>1</v>
      </c>
      <c r="K65" s="11">
        <f t="shared" si="5"/>
        <v>50400</v>
      </c>
      <c r="L65" s="11">
        <f>G65*H65</f>
        <v>50400</v>
      </c>
      <c r="M65" s="12"/>
      <c r="N65" s="12"/>
      <c r="XEW65" s="23"/>
      <c r="XEX65" s="23"/>
      <c r="XEY65" s="23"/>
      <c r="XEZ65" s="23"/>
      <c r="XFA65" s="23"/>
      <c r="XFB65" s="23"/>
      <c r="XFC65" s="24"/>
    </row>
    <row r="66" s="1" customFormat="1" ht="18" customHeight="1" spans="1:16383">
      <c r="A66" s="11" t="s">
        <v>119</v>
      </c>
      <c r="B66" s="16" t="s">
        <v>120</v>
      </c>
      <c r="C66" s="11" t="s">
        <v>101</v>
      </c>
      <c r="D66" s="16" t="s">
        <v>121</v>
      </c>
      <c r="E66" s="16">
        <v>99</v>
      </c>
      <c r="F66" s="11" t="s">
        <v>19</v>
      </c>
      <c r="G66" s="11">
        <v>87</v>
      </c>
      <c r="H66" s="11">
        <v>240</v>
      </c>
      <c r="I66" s="11" t="s">
        <v>31</v>
      </c>
      <c r="J66" s="22">
        <v>1</v>
      </c>
      <c r="K66" s="11">
        <f t="shared" si="5"/>
        <v>20880</v>
      </c>
      <c r="L66" s="11">
        <f>K66+K67</f>
        <v>24240</v>
      </c>
      <c r="M66" s="11">
        <f>L66+L68+L70+L72+L74+L76+L78+L80+L82</f>
        <v>337520</v>
      </c>
      <c r="N66" s="11" t="s">
        <v>122</v>
      </c>
      <c r="XEW66" s="23"/>
      <c r="XEX66" s="23"/>
      <c r="XEY66" s="23"/>
      <c r="XEZ66" s="23"/>
      <c r="XFA66" s="23"/>
      <c r="XFB66" s="23"/>
      <c r="XFC66" s="24"/>
    </row>
    <row r="67" s="1" customFormat="1" ht="18" customHeight="1" spans="1:16383">
      <c r="A67" s="11"/>
      <c r="B67" s="16"/>
      <c r="C67" s="11"/>
      <c r="D67" s="16"/>
      <c r="E67" s="16"/>
      <c r="F67" s="11" t="s">
        <v>22</v>
      </c>
      <c r="G67" s="11">
        <v>12</v>
      </c>
      <c r="H67" s="11">
        <v>280</v>
      </c>
      <c r="I67" s="11" t="s">
        <v>31</v>
      </c>
      <c r="J67" s="22">
        <v>1</v>
      </c>
      <c r="K67" s="11">
        <f t="shared" si="5"/>
        <v>3360</v>
      </c>
      <c r="L67" s="11"/>
      <c r="M67" s="11"/>
      <c r="N67" s="11"/>
      <c r="XEW67" s="23"/>
      <c r="XEX67" s="23"/>
      <c r="XEY67" s="23"/>
      <c r="XEZ67" s="23"/>
      <c r="XFA67" s="23"/>
      <c r="XFB67" s="23"/>
      <c r="XFC67" s="24"/>
    </row>
    <row r="68" s="1" customFormat="1" ht="18" customHeight="1" spans="1:16383">
      <c r="A68" s="11"/>
      <c r="B68" s="16" t="s">
        <v>123</v>
      </c>
      <c r="C68" s="11"/>
      <c r="D68" s="16" t="s">
        <v>121</v>
      </c>
      <c r="E68" s="16">
        <v>54</v>
      </c>
      <c r="F68" s="11" t="s">
        <v>19</v>
      </c>
      <c r="G68" s="11">
        <v>39</v>
      </c>
      <c r="H68" s="11">
        <v>240</v>
      </c>
      <c r="I68" s="11" t="s">
        <v>31</v>
      </c>
      <c r="J68" s="22">
        <v>1</v>
      </c>
      <c r="K68" s="11">
        <f t="shared" si="5"/>
        <v>9360</v>
      </c>
      <c r="L68" s="11">
        <f>K68+K69</f>
        <v>13560</v>
      </c>
      <c r="M68" s="11"/>
      <c r="N68" s="11"/>
      <c r="XEW68" s="23"/>
      <c r="XEX68" s="23"/>
      <c r="XEY68" s="23"/>
      <c r="XEZ68" s="23"/>
      <c r="XFA68" s="23"/>
      <c r="XFB68" s="23"/>
      <c r="XFC68" s="24"/>
    </row>
    <row r="69" s="1" customFormat="1" ht="18" customHeight="1" spans="1:16383">
      <c r="A69" s="11"/>
      <c r="B69" s="16"/>
      <c r="C69" s="11"/>
      <c r="D69" s="16"/>
      <c r="E69" s="16"/>
      <c r="F69" s="11" t="s">
        <v>22</v>
      </c>
      <c r="G69" s="11">
        <v>15</v>
      </c>
      <c r="H69" s="11">
        <v>280</v>
      </c>
      <c r="I69" s="11" t="s">
        <v>31</v>
      </c>
      <c r="J69" s="22">
        <v>1</v>
      </c>
      <c r="K69" s="11">
        <f t="shared" si="5"/>
        <v>4200</v>
      </c>
      <c r="L69" s="11"/>
      <c r="M69" s="11"/>
      <c r="N69" s="11"/>
      <c r="XEW69" s="23"/>
      <c r="XEX69" s="23"/>
      <c r="XEY69" s="23"/>
      <c r="XEZ69" s="23"/>
      <c r="XFA69" s="23"/>
      <c r="XFB69" s="23"/>
      <c r="XFC69" s="24"/>
    </row>
    <row r="70" s="1" customFormat="1" ht="18" customHeight="1" spans="1:16383">
      <c r="A70" s="11"/>
      <c r="B70" s="16" t="s">
        <v>124</v>
      </c>
      <c r="C70" s="11"/>
      <c r="D70" s="11" t="s">
        <v>125</v>
      </c>
      <c r="E70" s="16">
        <v>191</v>
      </c>
      <c r="F70" s="11" t="s">
        <v>19</v>
      </c>
      <c r="G70" s="11">
        <v>161</v>
      </c>
      <c r="H70" s="11">
        <v>240</v>
      </c>
      <c r="I70" s="11" t="s">
        <v>31</v>
      </c>
      <c r="J70" s="22">
        <v>1</v>
      </c>
      <c r="K70" s="11">
        <f t="shared" si="5"/>
        <v>38640</v>
      </c>
      <c r="L70" s="11">
        <f>K70+K71</f>
        <v>47040</v>
      </c>
      <c r="M70" s="11"/>
      <c r="N70" s="11"/>
      <c r="XEW70" s="23"/>
      <c r="XEX70" s="23"/>
      <c r="XEY70" s="23"/>
      <c r="XEZ70" s="23"/>
      <c r="XFA70" s="23"/>
      <c r="XFB70" s="23"/>
      <c r="XFC70" s="24"/>
    </row>
    <row r="71" s="1" customFormat="1" ht="18" customHeight="1" spans="1:16383">
      <c r="A71" s="11"/>
      <c r="B71" s="16"/>
      <c r="C71" s="11"/>
      <c r="D71" s="11"/>
      <c r="E71" s="16"/>
      <c r="F71" s="11" t="s">
        <v>22</v>
      </c>
      <c r="G71" s="11">
        <v>30</v>
      </c>
      <c r="H71" s="11">
        <v>280</v>
      </c>
      <c r="I71" s="11" t="s">
        <v>31</v>
      </c>
      <c r="J71" s="22">
        <v>1</v>
      </c>
      <c r="K71" s="11">
        <f t="shared" si="5"/>
        <v>8400</v>
      </c>
      <c r="L71" s="11"/>
      <c r="M71" s="11"/>
      <c r="N71" s="11"/>
      <c r="XEW71" s="23"/>
      <c r="XEX71" s="23"/>
      <c r="XEY71" s="23"/>
      <c r="XEZ71" s="23"/>
      <c r="XFA71" s="23"/>
      <c r="XFB71" s="23"/>
      <c r="XFC71" s="24"/>
    </row>
    <row r="72" s="1" customFormat="1" ht="18" customHeight="1" spans="1:16383">
      <c r="A72" s="11"/>
      <c r="B72" s="16" t="s">
        <v>126</v>
      </c>
      <c r="C72" s="11"/>
      <c r="D72" s="11" t="s">
        <v>127</v>
      </c>
      <c r="E72" s="16">
        <v>109</v>
      </c>
      <c r="F72" s="11" t="s">
        <v>19</v>
      </c>
      <c r="G72" s="11">
        <v>93</v>
      </c>
      <c r="H72" s="11">
        <v>240</v>
      </c>
      <c r="I72" s="11" t="s">
        <v>31</v>
      </c>
      <c r="J72" s="22">
        <v>1</v>
      </c>
      <c r="K72" s="11">
        <f t="shared" si="5"/>
        <v>22320</v>
      </c>
      <c r="L72" s="11">
        <f>K72+K73</f>
        <v>26800</v>
      </c>
      <c r="M72" s="11"/>
      <c r="N72" s="11"/>
      <c r="XEW72" s="23"/>
      <c r="XEX72" s="23"/>
      <c r="XEY72" s="23"/>
      <c r="XEZ72" s="23"/>
      <c r="XFA72" s="23"/>
      <c r="XFB72" s="23"/>
      <c r="XFC72" s="24"/>
    </row>
    <row r="73" s="1" customFormat="1" ht="18" customHeight="1" spans="1:16383">
      <c r="A73" s="11"/>
      <c r="B73" s="16"/>
      <c r="C73" s="11"/>
      <c r="D73" s="11"/>
      <c r="E73" s="16"/>
      <c r="F73" s="11" t="s">
        <v>22</v>
      </c>
      <c r="G73" s="11">
        <v>16</v>
      </c>
      <c r="H73" s="11">
        <v>280</v>
      </c>
      <c r="I73" s="11" t="s">
        <v>31</v>
      </c>
      <c r="J73" s="22">
        <v>1</v>
      </c>
      <c r="K73" s="11">
        <f t="shared" si="5"/>
        <v>4480</v>
      </c>
      <c r="L73" s="11"/>
      <c r="M73" s="11"/>
      <c r="N73" s="11"/>
      <c r="XEW73" s="23"/>
      <c r="XEX73" s="23"/>
      <c r="XEY73" s="23"/>
      <c r="XEZ73" s="23"/>
      <c r="XFA73" s="23"/>
      <c r="XFB73" s="23"/>
      <c r="XFC73" s="24"/>
    </row>
    <row r="74" s="1" customFormat="1" ht="18" customHeight="1" spans="1:16383">
      <c r="A74" s="11"/>
      <c r="B74" s="16" t="s">
        <v>128</v>
      </c>
      <c r="C74" s="11"/>
      <c r="D74" s="11" t="s">
        <v>129</v>
      </c>
      <c r="E74" s="16">
        <v>154</v>
      </c>
      <c r="F74" s="11" t="s">
        <v>19</v>
      </c>
      <c r="G74" s="11">
        <v>100</v>
      </c>
      <c r="H74" s="11">
        <v>240</v>
      </c>
      <c r="I74" s="11" t="s">
        <v>31</v>
      </c>
      <c r="J74" s="22">
        <v>1</v>
      </c>
      <c r="K74" s="11">
        <f t="shared" si="5"/>
        <v>24000</v>
      </c>
      <c r="L74" s="11">
        <f>K74+K75</f>
        <v>39120</v>
      </c>
      <c r="M74" s="11"/>
      <c r="N74" s="11"/>
      <c r="XEW74" s="23"/>
      <c r="XEX74" s="23"/>
      <c r="XEY74" s="23"/>
      <c r="XEZ74" s="23"/>
      <c r="XFA74" s="23"/>
      <c r="XFB74" s="23"/>
      <c r="XFC74" s="24"/>
    </row>
    <row r="75" s="1" customFormat="1" ht="18" customHeight="1" spans="1:16383">
      <c r="A75" s="11"/>
      <c r="B75" s="16"/>
      <c r="C75" s="11"/>
      <c r="D75" s="11"/>
      <c r="E75" s="16"/>
      <c r="F75" s="11" t="s">
        <v>22</v>
      </c>
      <c r="G75" s="11">
        <v>54</v>
      </c>
      <c r="H75" s="11">
        <v>280</v>
      </c>
      <c r="I75" s="11" t="s">
        <v>31</v>
      </c>
      <c r="J75" s="22">
        <v>1</v>
      </c>
      <c r="K75" s="11">
        <f t="shared" si="5"/>
        <v>15120</v>
      </c>
      <c r="L75" s="11"/>
      <c r="M75" s="11"/>
      <c r="N75" s="11"/>
      <c r="XEW75" s="23"/>
      <c r="XEX75" s="23"/>
      <c r="XEY75" s="23"/>
      <c r="XEZ75" s="23"/>
      <c r="XFA75" s="23"/>
      <c r="XFB75" s="23"/>
      <c r="XFC75" s="24"/>
    </row>
    <row r="76" s="1" customFormat="1" ht="18" customHeight="1" spans="1:16383">
      <c r="A76" s="11"/>
      <c r="B76" s="16" t="s">
        <v>130</v>
      </c>
      <c r="C76" s="11"/>
      <c r="D76" s="11" t="s">
        <v>131</v>
      </c>
      <c r="E76" s="16">
        <v>225</v>
      </c>
      <c r="F76" s="11" t="s">
        <v>19</v>
      </c>
      <c r="G76" s="11">
        <v>167</v>
      </c>
      <c r="H76" s="11">
        <v>240</v>
      </c>
      <c r="I76" s="11" t="s">
        <v>31</v>
      </c>
      <c r="J76" s="22">
        <v>1</v>
      </c>
      <c r="K76" s="11">
        <f t="shared" si="5"/>
        <v>40080</v>
      </c>
      <c r="L76" s="11">
        <f>K76+K77</f>
        <v>56320</v>
      </c>
      <c r="M76" s="11"/>
      <c r="N76" s="11"/>
      <c r="XEW76" s="23"/>
      <c r="XEX76" s="23"/>
      <c r="XEY76" s="23"/>
      <c r="XEZ76" s="23"/>
      <c r="XFA76" s="23"/>
      <c r="XFB76" s="23"/>
      <c r="XFC76" s="24"/>
    </row>
    <row r="77" s="1" customFormat="1" ht="18" customHeight="1" spans="1:16383">
      <c r="A77" s="11"/>
      <c r="B77" s="16"/>
      <c r="C77" s="11"/>
      <c r="D77" s="11"/>
      <c r="E77" s="16"/>
      <c r="F77" s="11" t="s">
        <v>22</v>
      </c>
      <c r="G77" s="11">
        <v>58</v>
      </c>
      <c r="H77" s="11">
        <v>280</v>
      </c>
      <c r="I77" s="11" t="s">
        <v>31</v>
      </c>
      <c r="J77" s="22">
        <v>1</v>
      </c>
      <c r="K77" s="11">
        <f t="shared" si="5"/>
        <v>16240</v>
      </c>
      <c r="L77" s="11"/>
      <c r="M77" s="11"/>
      <c r="N77" s="11"/>
      <c r="XEW77" s="23"/>
      <c r="XEX77" s="23"/>
      <c r="XEY77" s="23"/>
      <c r="XEZ77" s="23"/>
      <c r="XFA77" s="23"/>
      <c r="XFB77" s="23"/>
      <c r="XFC77" s="24"/>
    </row>
    <row r="78" s="1" customFormat="1" ht="18" customHeight="1" spans="1:16383">
      <c r="A78" s="11"/>
      <c r="B78" s="16" t="s">
        <v>132</v>
      </c>
      <c r="C78" s="11"/>
      <c r="D78" s="11" t="s">
        <v>131</v>
      </c>
      <c r="E78" s="16">
        <v>189</v>
      </c>
      <c r="F78" s="11" t="s">
        <v>19</v>
      </c>
      <c r="G78" s="11">
        <v>132</v>
      </c>
      <c r="H78" s="11">
        <v>240</v>
      </c>
      <c r="I78" s="11" t="s">
        <v>31</v>
      </c>
      <c r="J78" s="22">
        <v>1</v>
      </c>
      <c r="K78" s="11">
        <f t="shared" si="5"/>
        <v>31680</v>
      </c>
      <c r="L78" s="11">
        <f>K78+K79</f>
        <v>47640</v>
      </c>
      <c r="M78" s="11"/>
      <c r="N78" s="11"/>
      <c r="XEW78" s="23"/>
      <c r="XEX78" s="23"/>
      <c r="XEY78" s="23"/>
      <c r="XEZ78" s="23"/>
      <c r="XFA78" s="23"/>
      <c r="XFB78" s="23"/>
      <c r="XFC78" s="24"/>
    </row>
    <row r="79" s="1" customFormat="1" ht="18" customHeight="1" spans="1:16383">
      <c r="A79" s="11"/>
      <c r="B79" s="16"/>
      <c r="C79" s="11"/>
      <c r="D79" s="11"/>
      <c r="E79" s="16"/>
      <c r="F79" s="11" t="s">
        <v>22</v>
      </c>
      <c r="G79" s="11">
        <v>57</v>
      </c>
      <c r="H79" s="11">
        <v>280</v>
      </c>
      <c r="I79" s="11" t="s">
        <v>31</v>
      </c>
      <c r="J79" s="22">
        <v>1</v>
      </c>
      <c r="K79" s="11">
        <f t="shared" si="5"/>
        <v>15960</v>
      </c>
      <c r="L79" s="11"/>
      <c r="M79" s="11"/>
      <c r="N79" s="11"/>
      <c r="XEW79" s="23"/>
      <c r="XEX79" s="23"/>
      <c r="XEY79" s="23"/>
      <c r="XEZ79" s="23"/>
      <c r="XFA79" s="23"/>
      <c r="XFB79" s="23"/>
      <c r="XFC79" s="24"/>
    </row>
    <row r="80" s="1" customFormat="1" ht="18" customHeight="1" spans="1:16383">
      <c r="A80" s="11"/>
      <c r="B80" s="16" t="s">
        <v>133</v>
      </c>
      <c r="C80" s="11"/>
      <c r="D80" s="11" t="s">
        <v>131</v>
      </c>
      <c r="E80" s="16">
        <v>172</v>
      </c>
      <c r="F80" s="11" t="s">
        <v>19</v>
      </c>
      <c r="G80" s="11">
        <v>99</v>
      </c>
      <c r="H80" s="11">
        <v>240</v>
      </c>
      <c r="I80" s="11" t="s">
        <v>31</v>
      </c>
      <c r="J80" s="22">
        <v>1</v>
      </c>
      <c r="K80" s="11">
        <f t="shared" si="5"/>
        <v>23760</v>
      </c>
      <c r="L80" s="11">
        <f>K80+K81</f>
        <v>44200</v>
      </c>
      <c r="M80" s="11"/>
      <c r="N80" s="11"/>
      <c r="XEW80" s="23"/>
      <c r="XEX80" s="23"/>
      <c r="XEY80" s="23"/>
      <c r="XEZ80" s="23"/>
      <c r="XFA80" s="23"/>
      <c r="XFB80" s="23"/>
      <c r="XFC80" s="24"/>
    </row>
    <row r="81" s="1" customFormat="1" ht="18" customHeight="1" spans="1:16383">
      <c r="A81" s="11"/>
      <c r="B81" s="16"/>
      <c r="C81" s="11"/>
      <c r="D81" s="11"/>
      <c r="E81" s="16"/>
      <c r="F81" s="11" t="s">
        <v>22</v>
      </c>
      <c r="G81" s="11">
        <v>73</v>
      </c>
      <c r="H81" s="11">
        <v>280</v>
      </c>
      <c r="I81" s="11" t="s">
        <v>31</v>
      </c>
      <c r="J81" s="22">
        <v>1</v>
      </c>
      <c r="K81" s="11">
        <f t="shared" si="5"/>
        <v>20440</v>
      </c>
      <c r="L81" s="11"/>
      <c r="M81" s="11"/>
      <c r="N81" s="11"/>
      <c r="XEW81" s="23"/>
      <c r="XEX81" s="23"/>
      <c r="XEY81" s="23"/>
      <c r="XEZ81" s="23"/>
      <c r="XFA81" s="23"/>
      <c r="XFB81" s="23"/>
      <c r="XFC81" s="24"/>
    </row>
    <row r="82" s="1" customFormat="1" ht="18" customHeight="1" spans="1:16383">
      <c r="A82" s="11"/>
      <c r="B82" s="16" t="s">
        <v>134</v>
      </c>
      <c r="C82" s="11"/>
      <c r="D82" s="11" t="s">
        <v>135</v>
      </c>
      <c r="E82" s="16">
        <v>151</v>
      </c>
      <c r="F82" s="11" t="s">
        <v>19</v>
      </c>
      <c r="G82" s="11">
        <v>92</v>
      </c>
      <c r="H82" s="11">
        <v>240</v>
      </c>
      <c r="I82" s="11" t="s">
        <v>31</v>
      </c>
      <c r="J82" s="22">
        <v>1</v>
      </c>
      <c r="K82" s="11">
        <f t="shared" si="5"/>
        <v>22080</v>
      </c>
      <c r="L82" s="11">
        <f>K82+K83</f>
        <v>38600</v>
      </c>
      <c r="M82" s="11"/>
      <c r="N82" s="11"/>
      <c r="XEW82" s="23"/>
      <c r="XEX82" s="23"/>
      <c r="XEY82" s="23"/>
      <c r="XEZ82" s="23"/>
      <c r="XFA82" s="23"/>
      <c r="XFB82" s="23"/>
      <c r="XFC82" s="24"/>
    </row>
    <row r="83" s="1" customFormat="1" ht="18" customHeight="1" spans="1:16383">
      <c r="A83" s="11"/>
      <c r="B83" s="16"/>
      <c r="C83" s="11"/>
      <c r="D83" s="11"/>
      <c r="E83" s="16"/>
      <c r="F83" s="11" t="s">
        <v>22</v>
      </c>
      <c r="G83" s="11">
        <v>59</v>
      </c>
      <c r="H83" s="11">
        <v>280</v>
      </c>
      <c r="I83" s="11" t="s">
        <v>31</v>
      </c>
      <c r="J83" s="22">
        <v>1</v>
      </c>
      <c r="K83" s="11">
        <f t="shared" si="5"/>
        <v>16520</v>
      </c>
      <c r="L83" s="11"/>
      <c r="M83" s="11"/>
      <c r="N83" s="11"/>
      <c r="XEW83" s="23"/>
      <c r="XEX83" s="23"/>
      <c r="XEY83" s="23"/>
      <c r="XEZ83" s="23"/>
      <c r="XFA83" s="23"/>
      <c r="XFB83" s="23"/>
      <c r="XFC83" s="24"/>
    </row>
    <row r="84" s="1" customFormat="1" ht="21.5" customHeight="1" spans="1:16383">
      <c r="A84" s="11" t="s">
        <v>136</v>
      </c>
      <c r="B84" s="16" t="s">
        <v>137</v>
      </c>
      <c r="C84" s="11" t="s">
        <v>101</v>
      </c>
      <c r="D84" s="11" t="s">
        <v>138</v>
      </c>
      <c r="E84" s="16">
        <v>14</v>
      </c>
      <c r="F84" s="11" t="s">
        <v>36</v>
      </c>
      <c r="G84" s="11">
        <v>12</v>
      </c>
      <c r="H84" s="11">
        <v>200</v>
      </c>
      <c r="I84" s="11" t="s">
        <v>31</v>
      </c>
      <c r="J84" s="22">
        <v>1</v>
      </c>
      <c r="K84" s="11">
        <f t="shared" ref="K84:K127" si="7">G84*H84</f>
        <v>2400</v>
      </c>
      <c r="L84" s="11">
        <f>K84+K85</f>
        <v>2880</v>
      </c>
      <c r="M84" s="11">
        <f>L84+L86+L87+L88+L89+L90+L91+L92+L93+L94+L95+L96+L98+L99+L100+L101+L102+L103+L105+L106+L107+L108+L109+L110+L111+L112+L113+L114+L115+L116+L117+L118+L119+L120+L121</f>
        <v>171800</v>
      </c>
      <c r="N84" s="11" t="s">
        <v>139</v>
      </c>
      <c r="XEW84" s="23"/>
      <c r="XEX84" s="23"/>
      <c r="XEY84" s="23"/>
      <c r="XEZ84" s="23"/>
      <c r="XFA84" s="23"/>
      <c r="XFB84" s="23"/>
      <c r="XFC84" s="24"/>
    </row>
    <row r="85" s="1" customFormat="1" ht="21.5" customHeight="1" spans="1:16383">
      <c r="A85" s="11"/>
      <c r="B85" s="16"/>
      <c r="C85" s="11"/>
      <c r="D85" s="11"/>
      <c r="E85" s="16"/>
      <c r="F85" s="11" t="s">
        <v>19</v>
      </c>
      <c r="G85" s="11">
        <v>2</v>
      </c>
      <c r="H85" s="11">
        <v>240</v>
      </c>
      <c r="I85" s="11" t="s">
        <v>31</v>
      </c>
      <c r="J85" s="22">
        <v>1</v>
      </c>
      <c r="K85" s="11">
        <f t="shared" si="7"/>
        <v>480</v>
      </c>
      <c r="L85" s="11"/>
      <c r="M85" s="11"/>
      <c r="N85" s="11"/>
      <c r="XEW85" s="23"/>
      <c r="XEX85" s="23"/>
      <c r="XEY85" s="23"/>
      <c r="XEZ85" s="23"/>
      <c r="XFA85" s="23"/>
      <c r="XFB85" s="23"/>
      <c r="XFC85" s="24"/>
    </row>
    <row r="86" s="1" customFormat="1" ht="21.5" customHeight="1" spans="1:16383">
      <c r="A86" s="11"/>
      <c r="B86" s="16" t="s">
        <v>140</v>
      </c>
      <c r="C86" s="11"/>
      <c r="D86" s="16" t="s">
        <v>141</v>
      </c>
      <c r="E86" s="16">
        <v>14</v>
      </c>
      <c r="F86" s="11" t="s">
        <v>19</v>
      </c>
      <c r="G86" s="11">
        <v>14</v>
      </c>
      <c r="H86" s="11">
        <v>240</v>
      </c>
      <c r="I86" s="11" t="s">
        <v>31</v>
      </c>
      <c r="J86" s="22">
        <v>1</v>
      </c>
      <c r="K86" s="11">
        <f t="shared" si="7"/>
        <v>3360</v>
      </c>
      <c r="L86" s="11">
        <f t="shared" ref="L86:L95" si="8">G86*H86</f>
        <v>3360</v>
      </c>
      <c r="M86" s="11"/>
      <c r="N86" s="11"/>
      <c r="XEW86" s="23"/>
      <c r="XEX86" s="23"/>
      <c r="XEY86" s="23"/>
      <c r="XEZ86" s="23"/>
      <c r="XFA86" s="23"/>
      <c r="XFB86" s="23"/>
      <c r="XFC86" s="24"/>
    </row>
    <row r="87" s="1" customFormat="1" ht="21.5" customHeight="1" spans="1:16383">
      <c r="A87" s="11"/>
      <c r="B87" s="16" t="s">
        <v>142</v>
      </c>
      <c r="C87" s="11"/>
      <c r="D87" s="16" t="s">
        <v>143</v>
      </c>
      <c r="E87" s="16">
        <v>28</v>
      </c>
      <c r="F87" s="11" t="s">
        <v>19</v>
      </c>
      <c r="G87" s="11">
        <v>28</v>
      </c>
      <c r="H87" s="11">
        <v>240</v>
      </c>
      <c r="I87" s="11" t="s">
        <v>31</v>
      </c>
      <c r="J87" s="22">
        <v>1</v>
      </c>
      <c r="K87" s="11">
        <f t="shared" si="7"/>
        <v>6720</v>
      </c>
      <c r="L87" s="11">
        <f t="shared" si="8"/>
        <v>6720</v>
      </c>
      <c r="M87" s="11"/>
      <c r="N87" s="11"/>
      <c r="XEW87" s="23"/>
      <c r="XEX87" s="23"/>
      <c r="XEY87" s="23"/>
      <c r="XEZ87" s="23"/>
      <c r="XFA87" s="23"/>
      <c r="XFB87" s="23"/>
      <c r="XFC87" s="24"/>
    </row>
    <row r="88" s="1" customFormat="1" ht="21.5" customHeight="1" spans="1:16383">
      <c r="A88" s="11"/>
      <c r="B88" s="16" t="s">
        <v>144</v>
      </c>
      <c r="C88" s="11"/>
      <c r="D88" s="16" t="s">
        <v>143</v>
      </c>
      <c r="E88" s="16">
        <v>28</v>
      </c>
      <c r="F88" s="11" t="s">
        <v>19</v>
      </c>
      <c r="G88" s="11">
        <v>28</v>
      </c>
      <c r="H88" s="11">
        <v>240</v>
      </c>
      <c r="I88" s="11" t="s">
        <v>31</v>
      </c>
      <c r="J88" s="22">
        <v>1</v>
      </c>
      <c r="K88" s="11">
        <f t="shared" si="7"/>
        <v>6720</v>
      </c>
      <c r="L88" s="11">
        <f t="shared" si="8"/>
        <v>6720</v>
      </c>
      <c r="M88" s="11"/>
      <c r="N88" s="11"/>
      <c r="XEW88" s="23"/>
      <c r="XEX88" s="23"/>
      <c r="XEY88" s="23"/>
      <c r="XEZ88" s="23"/>
      <c r="XFA88" s="23"/>
      <c r="XFB88" s="23"/>
      <c r="XFC88" s="24"/>
    </row>
    <row r="89" s="1" customFormat="1" ht="21.5" customHeight="1" spans="1:16383">
      <c r="A89" s="11"/>
      <c r="B89" s="16" t="s">
        <v>145</v>
      </c>
      <c r="C89" s="11"/>
      <c r="D89" s="16" t="s">
        <v>143</v>
      </c>
      <c r="E89" s="16">
        <v>29</v>
      </c>
      <c r="F89" s="11" t="s">
        <v>19</v>
      </c>
      <c r="G89" s="11">
        <v>29</v>
      </c>
      <c r="H89" s="11">
        <v>240</v>
      </c>
      <c r="I89" s="11" t="s">
        <v>31</v>
      </c>
      <c r="J89" s="22">
        <v>1</v>
      </c>
      <c r="K89" s="11">
        <f t="shared" si="7"/>
        <v>6960</v>
      </c>
      <c r="L89" s="11">
        <f t="shared" si="8"/>
        <v>6960</v>
      </c>
      <c r="M89" s="11"/>
      <c r="N89" s="11"/>
      <c r="XEW89" s="23"/>
      <c r="XEX89" s="23"/>
      <c r="XEY89" s="23"/>
      <c r="XEZ89" s="23"/>
      <c r="XFA89" s="23"/>
      <c r="XFB89" s="23"/>
      <c r="XFC89" s="24"/>
    </row>
    <row r="90" s="1" customFormat="1" ht="21.5" customHeight="1" spans="1:16383">
      <c r="A90" s="11"/>
      <c r="B90" s="16" t="s">
        <v>146</v>
      </c>
      <c r="C90" s="11"/>
      <c r="D90" s="16" t="s">
        <v>147</v>
      </c>
      <c r="E90" s="16">
        <v>23</v>
      </c>
      <c r="F90" s="11" t="s">
        <v>19</v>
      </c>
      <c r="G90" s="11">
        <v>23</v>
      </c>
      <c r="H90" s="11">
        <v>240</v>
      </c>
      <c r="I90" s="11" t="s">
        <v>31</v>
      </c>
      <c r="J90" s="22">
        <v>1</v>
      </c>
      <c r="K90" s="11">
        <f t="shared" si="7"/>
        <v>5520</v>
      </c>
      <c r="L90" s="11">
        <f t="shared" si="8"/>
        <v>5520</v>
      </c>
      <c r="M90" s="11"/>
      <c r="N90" s="11"/>
      <c r="XEW90" s="23"/>
      <c r="XEX90" s="23"/>
      <c r="XEY90" s="23"/>
      <c r="XEZ90" s="23"/>
      <c r="XFA90" s="23"/>
      <c r="XFB90" s="23"/>
      <c r="XFC90" s="24"/>
    </row>
    <row r="91" s="1" customFormat="1" ht="21.5" customHeight="1" spans="1:16383">
      <c r="A91" s="11"/>
      <c r="B91" s="16" t="s">
        <v>148</v>
      </c>
      <c r="C91" s="11"/>
      <c r="D91" s="16" t="s">
        <v>147</v>
      </c>
      <c r="E91" s="16">
        <v>27</v>
      </c>
      <c r="F91" s="11" t="s">
        <v>19</v>
      </c>
      <c r="G91" s="11">
        <v>27</v>
      </c>
      <c r="H91" s="11">
        <v>240</v>
      </c>
      <c r="I91" s="11" t="s">
        <v>31</v>
      </c>
      <c r="J91" s="22">
        <v>1</v>
      </c>
      <c r="K91" s="11">
        <f t="shared" si="7"/>
        <v>6480</v>
      </c>
      <c r="L91" s="11">
        <f t="shared" si="8"/>
        <v>6480</v>
      </c>
      <c r="M91" s="11"/>
      <c r="N91" s="11"/>
      <c r="XEW91" s="23"/>
      <c r="XEX91" s="23"/>
      <c r="XEY91" s="23"/>
      <c r="XEZ91" s="23"/>
      <c r="XFA91" s="23"/>
      <c r="XFB91" s="23"/>
      <c r="XFC91" s="24"/>
    </row>
    <row r="92" s="1" customFormat="1" ht="21.5" customHeight="1" spans="1:16383">
      <c r="A92" s="11"/>
      <c r="B92" s="16" t="s">
        <v>149</v>
      </c>
      <c r="C92" s="11"/>
      <c r="D92" s="11" t="s">
        <v>141</v>
      </c>
      <c r="E92" s="16">
        <v>33</v>
      </c>
      <c r="F92" s="11" t="s">
        <v>19</v>
      </c>
      <c r="G92" s="11">
        <v>33</v>
      </c>
      <c r="H92" s="11">
        <v>240</v>
      </c>
      <c r="I92" s="11" t="s">
        <v>31</v>
      </c>
      <c r="J92" s="22">
        <v>1</v>
      </c>
      <c r="K92" s="11">
        <f t="shared" si="7"/>
        <v>7920</v>
      </c>
      <c r="L92" s="11">
        <f t="shared" si="8"/>
        <v>7920</v>
      </c>
      <c r="M92" s="11"/>
      <c r="N92" s="11"/>
      <c r="XEW92" s="23"/>
      <c r="XEX92" s="23"/>
      <c r="XEY92" s="23"/>
      <c r="XEZ92" s="23"/>
      <c r="XFA92" s="23"/>
      <c r="XFB92" s="23"/>
      <c r="XFC92" s="24"/>
    </row>
    <row r="93" s="1" customFormat="1" ht="21.5" customHeight="1" spans="1:16383">
      <c r="A93" s="11"/>
      <c r="B93" s="16" t="s">
        <v>150</v>
      </c>
      <c r="C93" s="11"/>
      <c r="D93" s="11" t="s">
        <v>95</v>
      </c>
      <c r="E93" s="11">
        <v>21</v>
      </c>
      <c r="F93" s="11" t="s">
        <v>19</v>
      </c>
      <c r="G93" s="11">
        <v>21</v>
      </c>
      <c r="H93" s="11">
        <v>240</v>
      </c>
      <c r="I93" s="11" t="s">
        <v>31</v>
      </c>
      <c r="J93" s="22">
        <v>1</v>
      </c>
      <c r="K93" s="11">
        <f t="shared" si="7"/>
        <v>5040</v>
      </c>
      <c r="L93" s="11">
        <f t="shared" si="8"/>
        <v>5040</v>
      </c>
      <c r="M93" s="11"/>
      <c r="N93" s="11"/>
      <c r="XEW93" s="23"/>
      <c r="XEX93" s="23"/>
      <c r="XEY93" s="23"/>
      <c r="XEZ93" s="23"/>
      <c r="XFA93" s="23"/>
      <c r="XFB93" s="23"/>
      <c r="XFC93" s="24"/>
    </row>
    <row r="94" s="1" customFormat="1" ht="21.5" customHeight="1" spans="1:16383">
      <c r="A94" s="11"/>
      <c r="B94" s="16" t="s">
        <v>151</v>
      </c>
      <c r="C94" s="11"/>
      <c r="D94" s="11" t="s">
        <v>95</v>
      </c>
      <c r="E94" s="11">
        <v>16</v>
      </c>
      <c r="F94" s="11" t="s">
        <v>19</v>
      </c>
      <c r="G94" s="11">
        <v>16</v>
      </c>
      <c r="H94" s="11">
        <v>240</v>
      </c>
      <c r="I94" s="11" t="s">
        <v>31</v>
      </c>
      <c r="J94" s="22">
        <v>1</v>
      </c>
      <c r="K94" s="11">
        <f t="shared" si="7"/>
        <v>3840</v>
      </c>
      <c r="L94" s="11">
        <f t="shared" si="8"/>
        <v>3840</v>
      </c>
      <c r="M94" s="11"/>
      <c r="N94" s="11"/>
      <c r="XEW94" s="23"/>
      <c r="XEX94" s="23"/>
      <c r="XEY94" s="23"/>
      <c r="XEZ94" s="23"/>
      <c r="XFA94" s="23"/>
      <c r="XFB94" s="23"/>
      <c r="XFC94" s="24"/>
    </row>
    <row r="95" s="1" customFormat="1" ht="21.5" customHeight="1" spans="1:16383">
      <c r="A95" s="11"/>
      <c r="B95" s="16" t="s">
        <v>152</v>
      </c>
      <c r="C95" s="11"/>
      <c r="D95" s="11" t="s">
        <v>147</v>
      </c>
      <c r="E95" s="11">
        <v>36</v>
      </c>
      <c r="F95" s="11" t="s">
        <v>36</v>
      </c>
      <c r="G95" s="11">
        <v>36</v>
      </c>
      <c r="H95" s="11">
        <v>200</v>
      </c>
      <c r="I95" s="11" t="s">
        <v>31</v>
      </c>
      <c r="J95" s="22">
        <v>1</v>
      </c>
      <c r="K95" s="11">
        <f t="shared" si="7"/>
        <v>7200</v>
      </c>
      <c r="L95" s="11">
        <f t="shared" si="8"/>
        <v>7200</v>
      </c>
      <c r="M95" s="11"/>
      <c r="N95" s="11"/>
      <c r="XEW95" s="23"/>
      <c r="XEX95" s="23"/>
      <c r="XEY95" s="23"/>
      <c r="XEZ95" s="23"/>
      <c r="XFA95" s="23"/>
      <c r="XFB95" s="23"/>
      <c r="XFC95" s="24"/>
    </row>
    <row r="96" s="1" customFormat="1" ht="21.5" customHeight="1" spans="1:16383">
      <c r="A96" s="11"/>
      <c r="B96" s="16" t="s">
        <v>153</v>
      </c>
      <c r="C96" s="11"/>
      <c r="D96" s="11" t="s">
        <v>154</v>
      </c>
      <c r="E96" s="11">
        <v>28</v>
      </c>
      <c r="F96" s="11" t="s">
        <v>36</v>
      </c>
      <c r="G96" s="11">
        <v>27</v>
      </c>
      <c r="H96" s="11">
        <v>200</v>
      </c>
      <c r="I96" s="11" t="s">
        <v>31</v>
      </c>
      <c r="J96" s="22">
        <v>1</v>
      </c>
      <c r="K96" s="11">
        <f t="shared" si="7"/>
        <v>5400</v>
      </c>
      <c r="L96" s="11">
        <f>K96+K97</f>
        <v>5640</v>
      </c>
      <c r="M96" s="11"/>
      <c r="N96" s="11"/>
      <c r="XEW96" s="23"/>
      <c r="XEX96" s="23"/>
      <c r="XEY96" s="23"/>
      <c r="XEZ96" s="23"/>
      <c r="XFA96" s="23"/>
      <c r="XFB96" s="23"/>
      <c r="XFC96" s="24"/>
    </row>
    <row r="97" s="1" customFormat="1" ht="21.5" customHeight="1" spans="1:16383">
      <c r="A97" s="11"/>
      <c r="B97" s="16"/>
      <c r="C97" s="11"/>
      <c r="D97" s="11"/>
      <c r="E97" s="11"/>
      <c r="F97" s="11" t="s">
        <v>19</v>
      </c>
      <c r="G97" s="11">
        <v>1</v>
      </c>
      <c r="H97" s="11">
        <v>240</v>
      </c>
      <c r="I97" s="11" t="s">
        <v>31</v>
      </c>
      <c r="J97" s="22">
        <v>1</v>
      </c>
      <c r="K97" s="11">
        <f t="shared" si="7"/>
        <v>240</v>
      </c>
      <c r="L97" s="11"/>
      <c r="M97" s="11"/>
      <c r="N97" s="11"/>
      <c r="XEW97" s="23"/>
      <c r="XEX97" s="23"/>
      <c r="XEY97" s="23"/>
      <c r="XEZ97" s="23"/>
      <c r="XFA97" s="23"/>
      <c r="XFB97" s="23"/>
      <c r="XFC97" s="24"/>
    </row>
    <row r="98" s="1" customFormat="1" ht="21.5" customHeight="1" spans="1:16383">
      <c r="A98" s="11"/>
      <c r="B98" s="11" t="s">
        <v>155</v>
      </c>
      <c r="C98" s="11"/>
      <c r="D98" s="11" t="s">
        <v>143</v>
      </c>
      <c r="E98" s="11">
        <v>37</v>
      </c>
      <c r="F98" s="11" t="s">
        <v>36</v>
      </c>
      <c r="G98" s="11">
        <v>37</v>
      </c>
      <c r="H98" s="11">
        <v>200</v>
      </c>
      <c r="I98" s="11" t="s">
        <v>31</v>
      </c>
      <c r="J98" s="22">
        <v>1</v>
      </c>
      <c r="K98" s="11">
        <f t="shared" si="7"/>
        <v>7400</v>
      </c>
      <c r="L98" s="11">
        <f>G98*H98</f>
        <v>7400</v>
      </c>
      <c r="M98" s="11"/>
      <c r="N98" s="11"/>
      <c r="XEW98" s="23"/>
      <c r="XEX98" s="23"/>
      <c r="XEY98" s="23"/>
      <c r="XEZ98" s="23"/>
      <c r="XFA98" s="23"/>
      <c r="XFB98" s="23"/>
      <c r="XFC98" s="24"/>
    </row>
    <row r="99" s="1" customFormat="1" ht="21.5" customHeight="1" spans="1:16383">
      <c r="A99" s="11"/>
      <c r="B99" s="11" t="s">
        <v>156</v>
      </c>
      <c r="C99" s="11"/>
      <c r="D99" s="11" t="s">
        <v>95</v>
      </c>
      <c r="E99" s="11">
        <v>19</v>
      </c>
      <c r="F99" s="11" t="s">
        <v>19</v>
      </c>
      <c r="G99" s="11">
        <v>19</v>
      </c>
      <c r="H99" s="11">
        <v>240</v>
      </c>
      <c r="I99" s="11" t="s">
        <v>31</v>
      </c>
      <c r="J99" s="22">
        <v>1</v>
      </c>
      <c r="K99" s="11">
        <f t="shared" si="7"/>
        <v>4560</v>
      </c>
      <c r="L99" s="11">
        <f>G99*H99</f>
        <v>4560</v>
      </c>
      <c r="M99" s="11"/>
      <c r="N99" s="11"/>
      <c r="XEW99" s="23"/>
      <c r="XEX99" s="23"/>
      <c r="XEY99" s="23"/>
      <c r="XEZ99" s="23"/>
      <c r="XFA99" s="23"/>
      <c r="XFB99" s="23"/>
      <c r="XFC99" s="24"/>
    </row>
    <row r="100" s="1" customFormat="1" ht="21.5" customHeight="1" spans="1:16383">
      <c r="A100" s="11"/>
      <c r="B100" s="11" t="s">
        <v>157</v>
      </c>
      <c r="C100" s="11"/>
      <c r="D100" s="11" t="s">
        <v>95</v>
      </c>
      <c r="E100" s="11">
        <v>9</v>
      </c>
      <c r="F100" s="11" t="s">
        <v>19</v>
      </c>
      <c r="G100" s="11">
        <v>9</v>
      </c>
      <c r="H100" s="11">
        <v>240</v>
      </c>
      <c r="I100" s="11" t="s">
        <v>31</v>
      </c>
      <c r="J100" s="22">
        <v>1</v>
      </c>
      <c r="K100" s="11">
        <f t="shared" si="7"/>
        <v>2160</v>
      </c>
      <c r="L100" s="11">
        <f>G100*H100</f>
        <v>2160</v>
      </c>
      <c r="M100" s="11"/>
      <c r="N100" s="11"/>
      <c r="XEW100" s="23"/>
      <c r="XEX100" s="23"/>
      <c r="XEY100" s="23"/>
      <c r="XEZ100" s="23"/>
      <c r="XFA100" s="23"/>
      <c r="XFB100" s="23"/>
      <c r="XFC100" s="24"/>
    </row>
    <row r="101" s="1" customFormat="1" ht="21.5" customHeight="1" spans="1:16383">
      <c r="A101" s="11"/>
      <c r="B101" s="11" t="s">
        <v>158</v>
      </c>
      <c r="C101" s="11"/>
      <c r="D101" s="11" t="s">
        <v>147</v>
      </c>
      <c r="E101" s="11">
        <v>25</v>
      </c>
      <c r="F101" s="11" t="s">
        <v>19</v>
      </c>
      <c r="G101" s="11">
        <v>25</v>
      </c>
      <c r="H101" s="11">
        <v>240</v>
      </c>
      <c r="I101" s="11" t="s">
        <v>31</v>
      </c>
      <c r="J101" s="22">
        <v>1</v>
      </c>
      <c r="K101" s="11">
        <f t="shared" si="7"/>
        <v>6000</v>
      </c>
      <c r="L101" s="11">
        <f>G101*H101</f>
        <v>6000</v>
      </c>
      <c r="M101" s="11"/>
      <c r="N101" s="11"/>
      <c r="XEW101" s="23"/>
      <c r="XEX101" s="23"/>
      <c r="XEY101" s="23"/>
      <c r="XEZ101" s="23"/>
      <c r="XFA101" s="23"/>
      <c r="XFB101" s="23"/>
      <c r="XFC101" s="24"/>
    </row>
    <row r="102" s="1" customFormat="1" ht="21.5" customHeight="1" spans="1:16383">
      <c r="A102" s="11"/>
      <c r="B102" s="11" t="s">
        <v>159</v>
      </c>
      <c r="C102" s="11"/>
      <c r="D102" s="11" t="s">
        <v>160</v>
      </c>
      <c r="E102" s="11">
        <v>8</v>
      </c>
      <c r="F102" s="11" t="s">
        <v>36</v>
      </c>
      <c r="G102" s="11">
        <v>8</v>
      </c>
      <c r="H102" s="11">
        <v>200</v>
      </c>
      <c r="I102" s="11" t="s">
        <v>31</v>
      </c>
      <c r="J102" s="22">
        <v>1</v>
      </c>
      <c r="K102" s="11">
        <f t="shared" si="7"/>
        <v>1600</v>
      </c>
      <c r="L102" s="11">
        <f>G102*H102</f>
        <v>1600</v>
      </c>
      <c r="M102" s="11"/>
      <c r="N102" s="11"/>
      <c r="XEW102" s="23"/>
      <c r="XEX102" s="23"/>
      <c r="XEY102" s="23"/>
      <c r="XEZ102" s="23"/>
      <c r="XFA102" s="23"/>
      <c r="XFB102" s="23"/>
      <c r="XFC102" s="24"/>
    </row>
    <row r="103" s="1" customFormat="1" ht="21.5" customHeight="1" spans="1:16383">
      <c r="A103" s="11"/>
      <c r="B103" s="11" t="s">
        <v>161</v>
      </c>
      <c r="C103" s="11"/>
      <c r="D103" s="11" t="s">
        <v>162</v>
      </c>
      <c r="E103" s="11">
        <v>20</v>
      </c>
      <c r="F103" s="11" t="s">
        <v>19</v>
      </c>
      <c r="G103" s="11">
        <v>16</v>
      </c>
      <c r="H103" s="11">
        <v>240</v>
      </c>
      <c r="I103" s="11" t="s">
        <v>31</v>
      </c>
      <c r="J103" s="22">
        <v>1</v>
      </c>
      <c r="K103" s="11">
        <f t="shared" si="7"/>
        <v>3840</v>
      </c>
      <c r="L103" s="11">
        <f>K103+K104</f>
        <v>4960</v>
      </c>
      <c r="M103" s="11"/>
      <c r="N103" s="11"/>
      <c r="XEW103" s="23"/>
      <c r="XEX103" s="23"/>
      <c r="XEY103" s="23"/>
      <c r="XEZ103" s="23"/>
      <c r="XFA103" s="23"/>
      <c r="XFB103" s="23"/>
      <c r="XFC103" s="24"/>
    </row>
    <row r="104" s="1" customFormat="1" ht="21.5" customHeight="1" spans="1:16383">
      <c r="A104" s="11"/>
      <c r="B104" s="11"/>
      <c r="C104" s="11"/>
      <c r="D104" s="11"/>
      <c r="E104" s="11"/>
      <c r="F104" s="11" t="s">
        <v>22</v>
      </c>
      <c r="G104" s="11">
        <v>4</v>
      </c>
      <c r="H104" s="11">
        <v>280</v>
      </c>
      <c r="I104" s="11" t="s">
        <v>31</v>
      </c>
      <c r="J104" s="22">
        <v>1</v>
      </c>
      <c r="K104" s="11">
        <f t="shared" si="7"/>
        <v>1120</v>
      </c>
      <c r="L104" s="11"/>
      <c r="M104" s="11"/>
      <c r="N104" s="11"/>
      <c r="XEW104" s="23"/>
      <c r="XEX104" s="23"/>
      <c r="XEY104" s="23"/>
      <c r="XEZ104" s="23"/>
      <c r="XFA104" s="23"/>
      <c r="XFB104" s="23"/>
      <c r="XFC104" s="24"/>
    </row>
    <row r="105" s="1" customFormat="1" ht="21.5" customHeight="1" spans="1:16383">
      <c r="A105" s="11"/>
      <c r="B105" s="11" t="s">
        <v>163</v>
      </c>
      <c r="C105" s="11"/>
      <c r="D105" s="11" t="s">
        <v>164</v>
      </c>
      <c r="E105" s="11">
        <v>15</v>
      </c>
      <c r="F105" s="11" t="s">
        <v>19</v>
      </c>
      <c r="G105" s="11">
        <v>15</v>
      </c>
      <c r="H105" s="11">
        <v>240</v>
      </c>
      <c r="I105" s="11" t="s">
        <v>31</v>
      </c>
      <c r="J105" s="22">
        <v>1</v>
      </c>
      <c r="K105" s="11">
        <f t="shared" si="7"/>
        <v>3600</v>
      </c>
      <c r="L105" s="11">
        <f t="shared" ref="L105:L121" si="9">G105*H105</f>
        <v>3600</v>
      </c>
      <c r="M105" s="11"/>
      <c r="N105" s="11"/>
      <c r="XEW105" s="23"/>
      <c r="XEX105" s="23"/>
      <c r="XEY105" s="23"/>
      <c r="XEZ105" s="23"/>
      <c r="XFA105" s="23"/>
      <c r="XFB105" s="23"/>
      <c r="XFC105" s="24"/>
    </row>
    <row r="106" s="1" customFormat="1" ht="21.5" customHeight="1" spans="1:16383">
      <c r="A106" s="11"/>
      <c r="B106" s="11" t="s">
        <v>165</v>
      </c>
      <c r="C106" s="11"/>
      <c r="D106" s="11" t="s">
        <v>141</v>
      </c>
      <c r="E106" s="11">
        <v>19</v>
      </c>
      <c r="F106" s="11" t="s">
        <v>19</v>
      </c>
      <c r="G106" s="11">
        <v>19</v>
      </c>
      <c r="H106" s="11">
        <v>240</v>
      </c>
      <c r="I106" s="11" t="s">
        <v>31</v>
      </c>
      <c r="J106" s="22">
        <v>1</v>
      </c>
      <c r="K106" s="11">
        <f t="shared" si="7"/>
        <v>4560</v>
      </c>
      <c r="L106" s="11">
        <f t="shared" si="9"/>
        <v>4560</v>
      </c>
      <c r="M106" s="11"/>
      <c r="N106" s="11"/>
      <c r="XEW106" s="23"/>
      <c r="XEX106" s="23"/>
      <c r="XEY106" s="23"/>
      <c r="XEZ106" s="23"/>
      <c r="XFA106" s="23"/>
      <c r="XFB106" s="23"/>
      <c r="XFC106" s="24"/>
    </row>
    <row r="107" s="1" customFormat="1" ht="21.5" customHeight="1" spans="1:16383">
      <c r="A107" s="11"/>
      <c r="B107" s="11" t="s">
        <v>166</v>
      </c>
      <c r="C107" s="11"/>
      <c r="D107" s="11" t="s">
        <v>147</v>
      </c>
      <c r="E107" s="11">
        <v>10</v>
      </c>
      <c r="F107" s="11" t="s">
        <v>19</v>
      </c>
      <c r="G107" s="11">
        <v>10</v>
      </c>
      <c r="H107" s="11">
        <v>240</v>
      </c>
      <c r="I107" s="11" t="s">
        <v>31</v>
      </c>
      <c r="J107" s="22">
        <v>1</v>
      </c>
      <c r="K107" s="11">
        <f t="shared" si="7"/>
        <v>2400</v>
      </c>
      <c r="L107" s="11">
        <f t="shared" si="9"/>
        <v>2400</v>
      </c>
      <c r="M107" s="11"/>
      <c r="N107" s="11"/>
      <c r="XEW107" s="23"/>
      <c r="XEX107" s="23"/>
      <c r="XEY107" s="23"/>
      <c r="XEZ107" s="23"/>
      <c r="XFA107" s="23"/>
      <c r="XFB107" s="23"/>
      <c r="XFC107" s="24"/>
    </row>
    <row r="108" s="1" customFormat="1" ht="21.5" customHeight="1" spans="1:16383">
      <c r="A108" s="11"/>
      <c r="B108" s="11" t="s">
        <v>167</v>
      </c>
      <c r="C108" s="11"/>
      <c r="D108" s="11" t="s">
        <v>168</v>
      </c>
      <c r="E108" s="11">
        <v>22</v>
      </c>
      <c r="F108" s="11" t="s">
        <v>19</v>
      </c>
      <c r="G108" s="11">
        <v>22</v>
      </c>
      <c r="H108" s="11">
        <v>240</v>
      </c>
      <c r="I108" s="11" t="s">
        <v>31</v>
      </c>
      <c r="J108" s="22">
        <v>1</v>
      </c>
      <c r="K108" s="11">
        <f t="shared" si="7"/>
        <v>5280</v>
      </c>
      <c r="L108" s="11">
        <f t="shared" si="9"/>
        <v>5280</v>
      </c>
      <c r="M108" s="11"/>
      <c r="N108" s="11"/>
      <c r="XEW108" s="23"/>
      <c r="XEX108" s="23"/>
      <c r="XEY108" s="23"/>
      <c r="XEZ108" s="23"/>
      <c r="XFA108" s="23"/>
      <c r="XFB108" s="23"/>
      <c r="XFC108" s="24"/>
    </row>
    <row r="109" s="1" customFormat="1" ht="21.5" customHeight="1" spans="1:16383">
      <c r="A109" s="11"/>
      <c r="B109" s="11" t="s">
        <v>169</v>
      </c>
      <c r="C109" s="11"/>
      <c r="D109" s="11" t="s">
        <v>95</v>
      </c>
      <c r="E109" s="11">
        <v>29</v>
      </c>
      <c r="F109" s="11" t="s">
        <v>19</v>
      </c>
      <c r="G109" s="11">
        <v>29</v>
      </c>
      <c r="H109" s="11">
        <v>240</v>
      </c>
      <c r="I109" s="11" t="s">
        <v>31</v>
      </c>
      <c r="J109" s="22">
        <v>1</v>
      </c>
      <c r="K109" s="11">
        <f t="shared" si="7"/>
        <v>6960</v>
      </c>
      <c r="L109" s="11">
        <f t="shared" si="9"/>
        <v>6960</v>
      </c>
      <c r="M109" s="11"/>
      <c r="N109" s="11"/>
      <c r="XEW109" s="23"/>
      <c r="XEX109" s="23"/>
      <c r="XEY109" s="23"/>
      <c r="XEZ109" s="23"/>
      <c r="XFA109" s="23"/>
      <c r="XFB109" s="23"/>
      <c r="XFC109" s="24"/>
    </row>
    <row r="110" s="1" customFormat="1" ht="21.5" customHeight="1" spans="1:16383">
      <c r="A110" s="11"/>
      <c r="B110" s="11" t="s">
        <v>170</v>
      </c>
      <c r="C110" s="11"/>
      <c r="D110" s="11" t="s">
        <v>143</v>
      </c>
      <c r="E110" s="11">
        <v>6</v>
      </c>
      <c r="F110" s="11" t="s">
        <v>19</v>
      </c>
      <c r="G110" s="11">
        <v>6</v>
      </c>
      <c r="H110" s="11">
        <v>240</v>
      </c>
      <c r="I110" s="11" t="s">
        <v>31</v>
      </c>
      <c r="J110" s="22">
        <v>1</v>
      </c>
      <c r="K110" s="11">
        <f t="shared" si="7"/>
        <v>1440</v>
      </c>
      <c r="L110" s="11">
        <f t="shared" si="9"/>
        <v>1440</v>
      </c>
      <c r="M110" s="11"/>
      <c r="N110" s="11"/>
      <c r="XEW110" s="23"/>
      <c r="XEX110" s="23"/>
      <c r="XEY110" s="23"/>
      <c r="XEZ110" s="23"/>
      <c r="XFA110" s="23"/>
      <c r="XFB110" s="23"/>
      <c r="XFC110" s="24"/>
    </row>
    <row r="111" s="1" customFormat="1" ht="21.5" customHeight="1" spans="1:16383">
      <c r="A111" s="11"/>
      <c r="B111" s="11" t="s">
        <v>171</v>
      </c>
      <c r="C111" s="11"/>
      <c r="D111" s="11" t="s">
        <v>95</v>
      </c>
      <c r="E111" s="11">
        <v>32</v>
      </c>
      <c r="F111" s="11" t="s">
        <v>36</v>
      </c>
      <c r="G111" s="11">
        <v>32</v>
      </c>
      <c r="H111" s="11">
        <v>200</v>
      </c>
      <c r="I111" s="11" t="s">
        <v>31</v>
      </c>
      <c r="J111" s="22">
        <v>1</v>
      </c>
      <c r="K111" s="11">
        <f t="shared" si="7"/>
        <v>6400</v>
      </c>
      <c r="L111" s="11">
        <f t="shared" si="9"/>
        <v>6400</v>
      </c>
      <c r="M111" s="11"/>
      <c r="N111" s="11"/>
      <c r="XEW111" s="23"/>
      <c r="XEX111" s="23"/>
      <c r="XEY111" s="23"/>
      <c r="XEZ111" s="23"/>
      <c r="XFA111" s="23"/>
      <c r="XFB111" s="23"/>
      <c r="XFC111" s="24"/>
    </row>
    <row r="112" s="1" customFormat="1" ht="21.5" customHeight="1" spans="1:16383">
      <c r="A112" s="11"/>
      <c r="B112" s="11" t="s">
        <v>172</v>
      </c>
      <c r="C112" s="11"/>
      <c r="D112" s="11" t="s">
        <v>173</v>
      </c>
      <c r="E112" s="11">
        <v>20</v>
      </c>
      <c r="F112" s="11" t="s">
        <v>19</v>
      </c>
      <c r="G112" s="11">
        <v>20</v>
      </c>
      <c r="H112" s="11">
        <v>240</v>
      </c>
      <c r="I112" s="11" t="s">
        <v>31</v>
      </c>
      <c r="J112" s="22">
        <v>1</v>
      </c>
      <c r="K112" s="11">
        <f t="shared" si="7"/>
        <v>4800</v>
      </c>
      <c r="L112" s="11">
        <f t="shared" si="9"/>
        <v>4800</v>
      </c>
      <c r="M112" s="11"/>
      <c r="N112" s="11"/>
      <c r="XEW112" s="23"/>
      <c r="XEX112" s="23"/>
      <c r="XEY112" s="23"/>
      <c r="XEZ112" s="23"/>
      <c r="XFA112" s="23"/>
      <c r="XFB112" s="23"/>
      <c r="XFC112" s="24"/>
    </row>
    <row r="113" s="1" customFormat="1" ht="21.5" customHeight="1" spans="1:16383">
      <c r="A113" s="11"/>
      <c r="B113" s="11" t="s">
        <v>174</v>
      </c>
      <c r="C113" s="11"/>
      <c r="D113" s="11" t="s">
        <v>95</v>
      </c>
      <c r="E113" s="11">
        <v>2</v>
      </c>
      <c r="F113" s="11" t="s">
        <v>36</v>
      </c>
      <c r="G113" s="11">
        <v>2</v>
      </c>
      <c r="H113" s="11">
        <v>200</v>
      </c>
      <c r="I113" s="11" t="s">
        <v>31</v>
      </c>
      <c r="J113" s="22">
        <v>1</v>
      </c>
      <c r="K113" s="11">
        <f t="shared" si="7"/>
        <v>400</v>
      </c>
      <c r="L113" s="11">
        <f t="shared" si="9"/>
        <v>400</v>
      </c>
      <c r="M113" s="11"/>
      <c r="N113" s="11"/>
      <c r="XEW113" s="23"/>
      <c r="XEX113" s="23"/>
      <c r="XEY113" s="23"/>
      <c r="XEZ113" s="23"/>
      <c r="XFA113" s="23"/>
      <c r="XFB113" s="23"/>
      <c r="XFC113" s="24"/>
    </row>
    <row r="114" s="1" customFormat="1" ht="21.5" customHeight="1" spans="1:16383">
      <c r="A114" s="11"/>
      <c r="B114" s="11" t="s">
        <v>175</v>
      </c>
      <c r="C114" s="11"/>
      <c r="D114" s="11" t="s">
        <v>162</v>
      </c>
      <c r="E114" s="11">
        <v>17</v>
      </c>
      <c r="F114" s="11" t="s">
        <v>19</v>
      </c>
      <c r="G114" s="11">
        <v>17</v>
      </c>
      <c r="H114" s="11">
        <v>240</v>
      </c>
      <c r="I114" s="11" t="s">
        <v>31</v>
      </c>
      <c r="J114" s="22">
        <v>1</v>
      </c>
      <c r="K114" s="11">
        <f t="shared" si="7"/>
        <v>4080</v>
      </c>
      <c r="L114" s="11">
        <f t="shared" si="9"/>
        <v>4080</v>
      </c>
      <c r="M114" s="11"/>
      <c r="N114" s="11"/>
      <c r="XEW114" s="23"/>
      <c r="XEX114" s="23"/>
      <c r="XEY114" s="23"/>
      <c r="XEZ114" s="23"/>
      <c r="XFA114" s="23"/>
      <c r="XFB114" s="23"/>
      <c r="XFC114" s="24"/>
    </row>
    <row r="115" s="1" customFormat="1" ht="21.5" customHeight="1" spans="1:16383">
      <c r="A115" s="11"/>
      <c r="B115" s="11" t="s">
        <v>176</v>
      </c>
      <c r="C115" s="11"/>
      <c r="D115" s="11" t="s">
        <v>95</v>
      </c>
      <c r="E115" s="11">
        <v>16</v>
      </c>
      <c r="F115" s="11" t="s">
        <v>36</v>
      </c>
      <c r="G115" s="11">
        <v>16</v>
      </c>
      <c r="H115" s="11">
        <v>200</v>
      </c>
      <c r="I115" s="11" t="s">
        <v>31</v>
      </c>
      <c r="J115" s="22">
        <v>1</v>
      </c>
      <c r="K115" s="11">
        <f t="shared" si="7"/>
        <v>3200</v>
      </c>
      <c r="L115" s="11">
        <f t="shared" si="9"/>
        <v>3200</v>
      </c>
      <c r="M115" s="11"/>
      <c r="N115" s="11"/>
      <c r="XEW115" s="23"/>
      <c r="XEX115" s="23"/>
      <c r="XEY115" s="23"/>
      <c r="XEZ115" s="23"/>
      <c r="XFA115" s="23"/>
      <c r="XFB115" s="23"/>
      <c r="XFC115" s="24"/>
    </row>
    <row r="116" s="1" customFormat="1" ht="21.5" customHeight="1" spans="1:16383">
      <c r="A116" s="11"/>
      <c r="B116" s="11" t="s">
        <v>177</v>
      </c>
      <c r="C116" s="11"/>
      <c r="D116" s="11" t="s">
        <v>178</v>
      </c>
      <c r="E116" s="11">
        <v>23</v>
      </c>
      <c r="F116" s="11" t="s">
        <v>19</v>
      </c>
      <c r="G116" s="11">
        <v>23</v>
      </c>
      <c r="H116" s="11">
        <v>240</v>
      </c>
      <c r="I116" s="11" t="s">
        <v>31</v>
      </c>
      <c r="J116" s="22">
        <v>1</v>
      </c>
      <c r="K116" s="11">
        <f t="shared" si="7"/>
        <v>5520</v>
      </c>
      <c r="L116" s="11">
        <f t="shared" si="9"/>
        <v>5520</v>
      </c>
      <c r="M116" s="11"/>
      <c r="N116" s="11"/>
      <c r="XEW116" s="23"/>
      <c r="XEX116" s="23"/>
      <c r="XEY116" s="23"/>
      <c r="XEZ116" s="23"/>
      <c r="XFA116" s="23"/>
      <c r="XFB116" s="23"/>
      <c r="XFC116" s="24"/>
    </row>
    <row r="117" s="1" customFormat="1" ht="21.5" customHeight="1" spans="1:16383">
      <c r="A117" s="11"/>
      <c r="B117" s="11" t="s">
        <v>179</v>
      </c>
      <c r="C117" s="11"/>
      <c r="D117" s="11" t="s">
        <v>147</v>
      </c>
      <c r="E117" s="11">
        <v>16</v>
      </c>
      <c r="F117" s="11" t="s">
        <v>19</v>
      </c>
      <c r="G117" s="11">
        <v>16</v>
      </c>
      <c r="H117" s="11">
        <v>240</v>
      </c>
      <c r="I117" s="11" t="s">
        <v>31</v>
      </c>
      <c r="J117" s="22">
        <v>1</v>
      </c>
      <c r="K117" s="11">
        <f t="shared" si="7"/>
        <v>3840</v>
      </c>
      <c r="L117" s="11">
        <f t="shared" si="9"/>
        <v>3840</v>
      </c>
      <c r="M117" s="11"/>
      <c r="N117" s="11"/>
      <c r="XEW117" s="23"/>
      <c r="XEX117" s="23"/>
      <c r="XEY117" s="23"/>
      <c r="XEZ117" s="23"/>
      <c r="XFA117" s="23"/>
      <c r="XFB117" s="23"/>
      <c r="XFC117" s="24"/>
    </row>
    <row r="118" s="1" customFormat="1" ht="21.5" customHeight="1" spans="1:16383">
      <c r="A118" s="11"/>
      <c r="B118" s="11" t="s">
        <v>180</v>
      </c>
      <c r="C118" s="11"/>
      <c r="D118" s="11" t="s">
        <v>181</v>
      </c>
      <c r="E118" s="11">
        <v>45</v>
      </c>
      <c r="F118" s="11" t="s">
        <v>19</v>
      </c>
      <c r="G118" s="11">
        <v>45</v>
      </c>
      <c r="H118" s="11">
        <v>240</v>
      </c>
      <c r="I118" s="11" t="s">
        <v>31</v>
      </c>
      <c r="J118" s="22">
        <v>1</v>
      </c>
      <c r="K118" s="11">
        <f t="shared" si="7"/>
        <v>10800</v>
      </c>
      <c r="L118" s="11">
        <f t="shared" si="9"/>
        <v>10800</v>
      </c>
      <c r="M118" s="11"/>
      <c r="N118" s="11"/>
      <c r="XEW118" s="23"/>
      <c r="XEX118" s="23"/>
      <c r="XEY118" s="23"/>
      <c r="XEZ118" s="23"/>
      <c r="XFA118" s="23"/>
      <c r="XFB118" s="23"/>
      <c r="XFC118" s="24"/>
    </row>
    <row r="119" s="1" customFormat="1" ht="21.5" customHeight="1" spans="1:16383">
      <c r="A119" s="11"/>
      <c r="B119" s="11" t="s">
        <v>182</v>
      </c>
      <c r="C119" s="11"/>
      <c r="D119" s="11" t="s">
        <v>183</v>
      </c>
      <c r="E119" s="11">
        <v>19</v>
      </c>
      <c r="F119" s="11" t="s">
        <v>19</v>
      </c>
      <c r="G119" s="11">
        <v>19</v>
      </c>
      <c r="H119" s="11">
        <v>240</v>
      </c>
      <c r="I119" s="11" t="s">
        <v>31</v>
      </c>
      <c r="J119" s="22">
        <v>1</v>
      </c>
      <c r="K119" s="11">
        <f t="shared" si="7"/>
        <v>4560</v>
      </c>
      <c r="L119" s="11">
        <f t="shared" si="9"/>
        <v>4560</v>
      </c>
      <c r="M119" s="11"/>
      <c r="N119" s="11"/>
      <c r="XEW119" s="23"/>
      <c r="XEX119" s="23"/>
      <c r="XEY119" s="23"/>
      <c r="XEZ119" s="23"/>
      <c r="XFA119" s="23"/>
      <c r="XFB119" s="23"/>
      <c r="XFC119" s="24"/>
    </row>
    <row r="120" s="1" customFormat="1" ht="21.5" customHeight="1" spans="1:16383">
      <c r="A120" s="11"/>
      <c r="B120" s="11" t="s">
        <v>184</v>
      </c>
      <c r="C120" s="11"/>
      <c r="D120" s="11" t="s">
        <v>147</v>
      </c>
      <c r="E120" s="11">
        <v>26</v>
      </c>
      <c r="F120" s="11" t="s">
        <v>36</v>
      </c>
      <c r="G120" s="11">
        <v>26</v>
      </c>
      <c r="H120" s="11">
        <v>200</v>
      </c>
      <c r="I120" s="11" t="s">
        <v>31</v>
      </c>
      <c r="J120" s="22">
        <v>1</v>
      </c>
      <c r="K120" s="11">
        <f t="shared" si="7"/>
        <v>5200</v>
      </c>
      <c r="L120" s="11">
        <f t="shared" si="9"/>
        <v>5200</v>
      </c>
      <c r="M120" s="11"/>
      <c r="N120" s="11"/>
      <c r="XEW120" s="23"/>
      <c r="XEX120" s="23"/>
      <c r="XEY120" s="23"/>
      <c r="XEZ120" s="23"/>
      <c r="XFA120" s="23"/>
      <c r="XFB120" s="23"/>
      <c r="XFC120" s="24"/>
    </row>
    <row r="121" s="1" customFormat="1" ht="21.5" customHeight="1" spans="1:16383">
      <c r="A121" s="11"/>
      <c r="B121" s="11" t="s">
        <v>185</v>
      </c>
      <c r="C121" s="11"/>
      <c r="D121" s="11" t="s">
        <v>95</v>
      </c>
      <c r="E121" s="11">
        <v>19</v>
      </c>
      <c r="F121" s="11" t="s">
        <v>36</v>
      </c>
      <c r="G121" s="11">
        <v>19</v>
      </c>
      <c r="H121" s="11">
        <v>200</v>
      </c>
      <c r="I121" s="11" t="s">
        <v>31</v>
      </c>
      <c r="J121" s="22">
        <v>1</v>
      </c>
      <c r="K121" s="11">
        <f t="shared" si="7"/>
        <v>3800</v>
      </c>
      <c r="L121" s="11">
        <f t="shared" si="9"/>
        <v>3800</v>
      </c>
      <c r="M121" s="11"/>
      <c r="N121" s="11"/>
      <c r="XEW121" s="23"/>
      <c r="XEX121" s="23"/>
      <c r="XEY121" s="23"/>
      <c r="XEZ121" s="23"/>
      <c r="XFA121" s="23"/>
      <c r="XFB121" s="23"/>
      <c r="XFC121" s="24"/>
    </row>
    <row r="122" s="1" customFormat="1" ht="20" customHeight="1" spans="1:16383">
      <c r="A122" s="9" t="s">
        <v>186</v>
      </c>
      <c r="B122" s="11" t="s">
        <v>187</v>
      </c>
      <c r="C122" s="10" t="s">
        <v>101</v>
      </c>
      <c r="D122" s="11" t="s">
        <v>93</v>
      </c>
      <c r="E122" s="11">
        <v>40</v>
      </c>
      <c r="F122" s="11" t="s">
        <v>36</v>
      </c>
      <c r="G122" s="11">
        <v>40</v>
      </c>
      <c r="H122" s="11">
        <v>200</v>
      </c>
      <c r="I122" s="11" t="s">
        <v>31</v>
      </c>
      <c r="J122" s="22">
        <v>1</v>
      </c>
      <c r="K122" s="11">
        <f t="shared" si="7"/>
        <v>8000</v>
      </c>
      <c r="L122" s="11">
        <f t="shared" ref="L122:L130" si="10">G122*H122</f>
        <v>8000</v>
      </c>
      <c r="M122" s="9">
        <f>L122+L123+L124+L125+L126+L127+L128+L129+L130+L131+L133+L134+L135+L136+L137+L138+L139+L140+L141+L142+L143+L144+L145+L146+L148+L149+L150+L151+L152+L153+L154+L155+L156+L157</f>
        <v>230120</v>
      </c>
      <c r="N122" s="9" t="s">
        <v>188</v>
      </c>
      <c r="XEW122" s="23"/>
      <c r="XEX122" s="23"/>
      <c r="XEY122" s="23"/>
      <c r="XEZ122" s="23"/>
      <c r="XFA122" s="23"/>
      <c r="XFB122" s="23"/>
      <c r="XFC122" s="24"/>
    </row>
    <row r="123" s="1" customFormat="1" ht="20" customHeight="1" spans="1:16383">
      <c r="A123" s="12"/>
      <c r="B123" s="11" t="s">
        <v>189</v>
      </c>
      <c r="C123" s="15"/>
      <c r="D123" s="11" t="s">
        <v>114</v>
      </c>
      <c r="E123" s="11">
        <v>9</v>
      </c>
      <c r="F123" s="11" t="s">
        <v>36</v>
      </c>
      <c r="G123" s="11">
        <v>9</v>
      </c>
      <c r="H123" s="11">
        <v>200</v>
      </c>
      <c r="I123" s="11" t="s">
        <v>31</v>
      </c>
      <c r="J123" s="22">
        <v>1</v>
      </c>
      <c r="K123" s="11">
        <f t="shared" si="7"/>
        <v>1800</v>
      </c>
      <c r="L123" s="11">
        <f t="shared" si="10"/>
        <v>1800</v>
      </c>
      <c r="M123" s="12"/>
      <c r="N123" s="12"/>
      <c r="XEW123" s="23"/>
      <c r="XEX123" s="23"/>
      <c r="XEY123" s="23"/>
      <c r="XEZ123" s="23"/>
      <c r="XFA123" s="23"/>
      <c r="XFB123" s="23"/>
      <c r="XFC123" s="24"/>
    </row>
    <row r="124" s="1" customFormat="1" ht="20" customHeight="1" spans="1:16383">
      <c r="A124" s="12"/>
      <c r="B124" s="11" t="s">
        <v>190</v>
      </c>
      <c r="C124" s="15"/>
      <c r="D124" s="11" t="s">
        <v>191</v>
      </c>
      <c r="E124" s="11">
        <v>8</v>
      </c>
      <c r="F124" s="11" t="s">
        <v>36</v>
      </c>
      <c r="G124" s="11">
        <v>8</v>
      </c>
      <c r="H124" s="11">
        <v>200</v>
      </c>
      <c r="I124" s="11" t="s">
        <v>31</v>
      </c>
      <c r="J124" s="22">
        <v>1</v>
      </c>
      <c r="K124" s="11">
        <f t="shared" si="7"/>
        <v>1600</v>
      </c>
      <c r="L124" s="11">
        <f t="shared" si="10"/>
        <v>1600</v>
      </c>
      <c r="M124" s="12"/>
      <c r="N124" s="12"/>
      <c r="XEW124" s="23"/>
      <c r="XEX124" s="23"/>
      <c r="XEY124" s="23"/>
      <c r="XEZ124" s="23"/>
      <c r="XFA124" s="23"/>
      <c r="XFB124" s="23"/>
      <c r="XFC124" s="24"/>
    </row>
    <row r="125" s="1" customFormat="1" ht="20" customHeight="1" spans="1:16383">
      <c r="A125" s="12"/>
      <c r="B125" s="11" t="s">
        <v>192</v>
      </c>
      <c r="C125" s="15"/>
      <c r="D125" s="11" t="s">
        <v>114</v>
      </c>
      <c r="E125" s="11">
        <v>51</v>
      </c>
      <c r="F125" s="11" t="s">
        <v>19</v>
      </c>
      <c r="G125" s="11">
        <v>51</v>
      </c>
      <c r="H125" s="11">
        <v>240</v>
      </c>
      <c r="I125" s="11" t="s">
        <v>31</v>
      </c>
      <c r="J125" s="22">
        <v>1</v>
      </c>
      <c r="K125" s="11">
        <f t="shared" si="7"/>
        <v>12240</v>
      </c>
      <c r="L125" s="11">
        <f t="shared" si="10"/>
        <v>12240</v>
      </c>
      <c r="M125" s="12"/>
      <c r="N125" s="12"/>
      <c r="XEW125" s="23"/>
      <c r="XEX125" s="23"/>
      <c r="XEY125" s="23"/>
      <c r="XEZ125" s="23"/>
      <c r="XFA125" s="23"/>
      <c r="XFB125" s="23"/>
      <c r="XFC125" s="24"/>
    </row>
    <row r="126" s="1" customFormat="1" ht="20" customHeight="1" spans="1:16383">
      <c r="A126" s="12"/>
      <c r="B126" s="11" t="s">
        <v>193</v>
      </c>
      <c r="C126" s="15"/>
      <c r="D126" s="11" t="s">
        <v>114</v>
      </c>
      <c r="E126" s="11">
        <v>34</v>
      </c>
      <c r="F126" s="11" t="s">
        <v>19</v>
      </c>
      <c r="G126" s="11">
        <v>34</v>
      </c>
      <c r="H126" s="11">
        <v>240</v>
      </c>
      <c r="I126" s="11" t="s">
        <v>31</v>
      </c>
      <c r="J126" s="22">
        <v>1</v>
      </c>
      <c r="K126" s="11">
        <f t="shared" si="7"/>
        <v>8160</v>
      </c>
      <c r="L126" s="11">
        <f t="shared" si="10"/>
        <v>8160</v>
      </c>
      <c r="M126" s="12"/>
      <c r="N126" s="12"/>
      <c r="XEW126" s="23"/>
      <c r="XEX126" s="23"/>
      <c r="XEY126" s="23"/>
      <c r="XEZ126" s="23"/>
      <c r="XFA126" s="23"/>
      <c r="XFB126" s="23"/>
      <c r="XFC126" s="24"/>
    </row>
    <row r="127" s="1" customFormat="1" ht="20" customHeight="1" spans="1:16383">
      <c r="A127" s="12"/>
      <c r="B127" s="11" t="s">
        <v>194</v>
      </c>
      <c r="C127" s="15"/>
      <c r="D127" s="11" t="s">
        <v>195</v>
      </c>
      <c r="E127" s="11">
        <v>40</v>
      </c>
      <c r="F127" s="11" t="s">
        <v>19</v>
      </c>
      <c r="G127" s="11">
        <v>40</v>
      </c>
      <c r="H127" s="11">
        <v>240</v>
      </c>
      <c r="I127" s="11" t="s">
        <v>31</v>
      </c>
      <c r="J127" s="22">
        <v>1</v>
      </c>
      <c r="K127" s="11">
        <f t="shared" si="7"/>
        <v>9600</v>
      </c>
      <c r="L127" s="11">
        <f t="shared" si="10"/>
        <v>9600</v>
      </c>
      <c r="M127" s="12"/>
      <c r="N127" s="12"/>
      <c r="XEW127" s="23"/>
      <c r="XEX127" s="23"/>
      <c r="XEY127" s="23"/>
      <c r="XEZ127" s="23"/>
      <c r="XFA127" s="23"/>
      <c r="XFB127" s="23"/>
      <c r="XFC127" s="24"/>
    </row>
    <row r="128" s="1" customFormat="1" ht="20" customHeight="1" spans="1:16383">
      <c r="A128" s="12"/>
      <c r="B128" s="11" t="s">
        <v>196</v>
      </c>
      <c r="C128" s="15"/>
      <c r="D128" s="11" t="s">
        <v>197</v>
      </c>
      <c r="E128" s="11">
        <v>8</v>
      </c>
      <c r="F128" s="11" t="s">
        <v>19</v>
      </c>
      <c r="G128" s="11">
        <v>8</v>
      </c>
      <c r="H128" s="11">
        <v>240</v>
      </c>
      <c r="I128" s="11" t="s">
        <v>31</v>
      </c>
      <c r="J128" s="22">
        <v>1</v>
      </c>
      <c r="K128" s="11">
        <f t="shared" ref="K128:K191" si="11">G128*H128</f>
        <v>1920</v>
      </c>
      <c r="L128" s="11">
        <f t="shared" si="10"/>
        <v>1920</v>
      </c>
      <c r="M128" s="12"/>
      <c r="N128" s="12"/>
      <c r="XEW128" s="23"/>
      <c r="XEX128" s="23"/>
      <c r="XEY128" s="23"/>
      <c r="XEZ128" s="23"/>
      <c r="XFA128" s="23"/>
      <c r="XFB128" s="23"/>
      <c r="XFC128" s="24"/>
    </row>
    <row r="129" s="1" customFormat="1" ht="20" customHeight="1" spans="1:16383">
      <c r="A129" s="12"/>
      <c r="B129" s="11" t="s">
        <v>198</v>
      </c>
      <c r="C129" s="15"/>
      <c r="D129" s="11" t="s">
        <v>114</v>
      </c>
      <c r="E129" s="11">
        <v>27</v>
      </c>
      <c r="F129" s="11" t="s">
        <v>19</v>
      </c>
      <c r="G129" s="11">
        <v>27</v>
      </c>
      <c r="H129" s="11">
        <v>240</v>
      </c>
      <c r="I129" s="11" t="s">
        <v>31</v>
      </c>
      <c r="J129" s="22">
        <v>1</v>
      </c>
      <c r="K129" s="11">
        <f t="shared" si="11"/>
        <v>6480</v>
      </c>
      <c r="L129" s="11">
        <f t="shared" si="10"/>
        <v>6480</v>
      </c>
      <c r="M129" s="12"/>
      <c r="N129" s="12"/>
      <c r="XEW129" s="23"/>
      <c r="XEX129" s="23"/>
      <c r="XEY129" s="23"/>
      <c r="XEZ129" s="23"/>
      <c r="XFA129" s="23"/>
      <c r="XFB129" s="23"/>
      <c r="XFC129" s="24"/>
    </row>
    <row r="130" s="1" customFormat="1" ht="20" customHeight="1" spans="1:16383">
      <c r="A130" s="12"/>
      <c r="B130" s="11" t="s">
        <v>199</v>
      </c>
      <c r="C130" s="15"/>
      <c r="D130" s="11" t="s">
        <v>114</v>
      </c>
      <c r="E130" s="11">
        <v>46</v>
      </c>
      <c r="F130" s="11" t="s">
        <v>19</v>
      </c>
      <c r="G130" s="11">
        <v>46</v>
      </c>
      <c r="H130" s="11">
        <v>240</v>
      </c>
      <c r="I130" s="11" t="s">
        <v>31</v>
      </c>
      <c r="J130" s="22">
        <v>1</v>
      </c>
      <c r="K130" s="11">
        <f t="shared" si="11"/>
        <v>11040</v>
      </c>
      <c r="L130" s="11">
        <f t="shared" si="10"/>
        <v>11040</v>
      </c>
      <c r="M130" s="12"/>
      <c r="N130" s="12"/>
      <c r="XEW130" s="23"/>
      <c r="XEX130" s="23"/>
      <c r="XEY130" s="23"/>
      <c r="XEZ130" s="23"/>
      <c r="XFA130" s="23"/>
      <c r="XFB130" s="23"/>
      <c r="XFC130" s="24"/>
    </row>
    <row r="131" s="1" customFormat="1" ht="20" customHeight="1" spans="1:16383">
      <c r="A131" s="12"/>
      <c r="B131" s="9" t="s">
        <v>200</v>
      </c>
      <c r="C131" s="15"/>
      <c r="D131" s="9" t="s">
        <v>143</v>
      </c>
      <c r="E131" s="9">
        <v>45</v>
      </c>
      <c r="F131" s="11" t="s">
        <v>36</v>
      </c>
      <c r="G131" s="11">
        <v>1</v>
      </c>
      <c r="H131" s="11">
        <v>200</v>
      </c>
      <c r="I131" s="11" t="s">
        <v>31</v>
      </c>
      <c r="J131" s="22">
        <v>1</v>
      </c>
      <c r="K131" s="11">
        <f t="shared" si="11"/>
        <v>200</v>
      </c>
      <c r="L131" s="9">
        <f>K131+K132</f>
        <v>10760</v>
      </c>
      <c r="M131" s="12"/>
      <c r="N131" s="12"/>
      <c r="XEW131" s="23"/>
      <c r="XEX131" s="23"/>
      <c r="XEY131" s="23"/>
      <c r="XEZ131" s="23"/>
      <c r="XFA131" s="23"/>
      <c r="XFB131" s="23"/>
      <c r="XFC131" s="24"/>
    </row>
    <row r="132" s="1" customFormat="1" ht="20" customHeight="1" spans="1:16383">
      <c r="A132" s="12"/>
      <c r="B132" s="13"/>
      <c r="C132" s="15"/>
      <c r="D132" s="13"/>
      <c r="E132" s="13"/>
      <c r="F132" s="11" t="s">
        <v>19</v>
      </c>
      <c r="G132" s="11">
        <v>44</v>
      </c>
      <c r="H132" s="11">
        <v>240</v>
      </c>
      <c r="I132" s="11" t="s">
        <v>31</v>
      </c>
      <c r="J132" s="22">
        <v>1</v>
      </c>
      <c r="K132" s="11">
        <f t="shared" si="11"/>
        <v>10560</v>
      </c>
      <c r="L132" s="13"/>
      <c r="M132" s="12"/>
      <c r="N132" s="12"/>
      <c r="XEW132" s="23"/>
      <c r="XEX132" s="23"/>
      <c r="XEY132" s="23"/>
      <c r="XEZ132" s="23"/>
      <c r="XFA132" s="23"/>
      <c r="XFB132" s="23"/>
      <c r="XFC132" s="24"/>
    </row>
    <row r="133" s="1" customFormat="1" ht="20" customHeight="1" spans="1:16383">
      <c r="A133" s="12"/>
      <c r="B133" s="11" t="s">
        <v>201</v>
      </c>
      <c r="C133" s="15"/>
      <c r="D133" s="11" t="s">
        <v>72</v>
      </c>
      <c r="E133" s="13">
        <v>21</v>
      </c>
      <c r="F133" s="11" t="s">
        <v>19</v>
      </c>
      <c r="G133" s="11">
        <v>21</v>
      </c>
      <c r="H133" s="11">
        <v>240</v>
      </c>
      <c r="I133" s="11" t="s">
        <v>31</v>
      </c>
      <c r="J133" s="22">
        <v>1</v>
      </c>
      <c r="K133" s="11">
        <f t="shared" si="11"/>
        <v>5040</v>
      </c>
      <c r="L133" s="13">
        <f t="shared" ref="L133:L145" si="12">G133*H133</f>
        <v>5040</v>
      </c>
      <c r="M133" s="12"/>
      <c r="N133" s="12"/>
      <c r="XEW133" s="23"/>
      <c r="XEX133" s="23"/>
      <c r="XEY133" s="23"/>
      <c r="XEZ133" s="23"/>
      <c r="XFA133" s="23"/>
      <c r="XFB133" s="23"/>
      <c r="XFC133" s="24"/>
    </row>
    <row r="134" s="1" customFormat="1" ht="20" customHeight="1" spans="1:16383">
      <c r="A134" s="12"/>
      <c r="B134" s="11" t="s">
        <v>202</v>
      </c>
      <c r="C134" s="15"/>
      <c r="D134" s="11" t="s">
        <v>203</v>
      </c>
      <c r="E134" s="13">
        <v>31</v>
      </c>
      <c r="F134" s="11" t="s">
        <v>19</v>
      </c>
      <c r="G134" s="11">
        <v>31</v>
      </c>
      <c r="H134" s="11">
        <v>240</v>
      </c>
      <c r="I134" s="11" t="s">
        <v>31</v>
      </c>
      <c r="J134" s="22">
        <v>1</v>
      </c>
      <c r="K134" s="11">
        <f t="shared" si="11"/>
        <v>7440</v>
      </c>
      <c r="L134" s="13">
        <f t="shared" si="12"/>
        <v>7440</v>
      </c>
      <c r="M134" s="12"/>
      <c r="N134" s="12"/>
      <c r="XEW134" s="23"/>
      <c r="XEX134" s="23"/>
      <c r="XEY134" s="23"/>
      <c r="XEZ134" s="23"/>
      <c r="XFA134" s="23"/>
      <c r="XFB134" s="23"/>
      <c r="XFC134" s="24"/>
    </row>
    <row r="135" s="1" customFormat="1" ht="20" customHeight="1" spans="1:16383">
      <c r="A135" s="12"/>
      <c r="B135" s="11" t="s">
        <v>204</v>
      </c>
      <c r="C135" s="15"/>
      <c r="D135" s="11" t="s">
        <v>114</v>
      </c>
      <c r="E135" s="13">
        <v>28</v>
      </c>
      <c r="F135" s="11" t="s">
        <v>19</v>
      </c>
      <c r="G135" s="11">
        <v>28</v>
      </c>
      <c r="H135" s="11">
        <v>240</v>
      </c>
      <c r="I135" s="11" t="s">
        <v>31</v>
      </c>
      <c r="J135" s="22">
        <v>1</v>
      </c>
      <c r="K135" s="11">
        <f t="shared" si="11"/>
        <v>6720</v>
      </c>
      <c r="L135" s="13">
        <f t="shared" si="12"/>
        <v>6720</v>
      </c>
      <c r="M135" s="12"/>
      <c r="N135" s="12"/>
      <c r="XEW135" s="23"/>
      <c r="XEX135" s="23"/>
      <c r="XEY135" s="23"/>
      <c r="XEZ135" s="23"/>
      <c r="XFA135" s="23"/>
      <c r="XFB135" s="23"/>
      <c r="XFC135" s="24"/>
    </row>
    <row r="136" s="1" customFormat="1" ht="20" customHeight="1" spans="1:16383">
      <c r="A136" s="12"/>
      <c r="B136" s="11" t="s">
        <v>205</v>
      </c>
      <c r="C136" s="15"/>
      <c r="D136" s="11" t="s">
        <v>203</v>
      </c>
      <c r="E136" s="13">
        <v>16</v>
      </c>
      <c r="F136" s="11" t="s">
        <v>19</v>
      </c>
      <c r="G136" s="11">
        <v>16</v>
      </c>
      <c r="H136" s="11">
        <v>240</v>
      </c>
      <c r="I136" s="11" t="s">
        <v>31</v>
      </c>
      <c r="J136" s="22">
        <v>1</v>
      </c>
      <c r="K136" s="11">
        <f t="shared" si="11"/>
        <v>3840</v>
      </c>
      <c r="L136" s="13">
        <f t="shared" si="12"/>
        <v>3840</v>
      </c>
      <c r="M136" s="12"/>
      <c r="N136" s="12"/>
      <c r="XEW136" s="23"/>
      <c r="XEX136" s="23"/>
      <c r="XEY136" s="23"/>
      <c r="XEZ136" s="23"/>
      <c r="XFA136" s="23"/>
      <c r="XFB136" s="23"/>
      <c r="XFC136" s="24"/>
    </row>
    <row r="137" s="1" customFormat="1" ht="20" customHeight="1" spans="1:16383">
      <c r="A137" s="12"/>
      <c r="B137" s="11" t="s">
        <v>206</v>
      </c>
      <c r="C137" s="15"/>
      <c r="D137" s="11" t="s">
        <v>72</v>
      </c>
      <c r="E137" s="11">
        <v>39</v>
      </c>
      <c r="F137" s="11" t="s">
        <v>36</v>
      </c>
      <c r="G137" s="11">
        <v>39</v>
      </c>
      <c r="H137" s="11">
        <v>200</v>
      </c>
      <c r="I137" s="11" t="s">
        <v>31</v>
      </c>
      <c r="J137" s="22">
        <v>1</v>
      </c>
      <c r="K137" s="11">
        <f t="shared" si="11"/>
        <v>7800</v>
      </c>
      <c r="L137" s="11">
        <f t="shared" si="12"/>
        <v>7800</v>
      </c>
      <c r="M137" s="12"/>
      <c r="N137" s="12"/>
      <c r="XEW137" s="23"/>
      <c r="XEX137" s="23"/>
      <c r="XEY137" s="23"/>
      <c r="XEZ137" s="23"/>
      <c r="XFA137" s="23"/>
      <c r="XFB137" s="23"/>
      <c r="XFC137" s="24"/>
    </row>
    <row r="138" s="1" customFormat="1" ht="20" customHeight="1" spans="1:16383">
      <c r="A138" s="12"/>
      <c r="B138" s="11" t="s">
        <v>207</v>
      </c>
      <c r="C138" s="15"/>
      <c r="D138" s="11" t="s">
        <v>72</v>
      </c>
      <c r="E138" s="11">
        <v>39</v>
      </c>
      <c r="F138" s="11" t="s">
        <v>19</v>
      </c>
      <c r="G138" s="11">
        <v>39</v>
      </c>
      <c r="H138" s="11">
        <v>240</v>
      </c>
      <c r="I138" s="11" t="s">
        <v>31</v>
      </c>
      <c r="J138" s="22">
        <v>1</v>
      </c>
      <c r="K138" s="11">
        <f t="shared" si="11"/>
        <v>9360</v>
      </c>
      <c r="L138" s="11">
        <f t="shared" si="12"/>
        <v>9360</v>
      </c>
      <c r="M138" s="12"/>
      <c r="N138" s="12"/>
      <c r="XEW138" s="23"/>
      <c r="XEX138" s="23"/>
      <c r="XEY138" s="23"/>
      <c r="XEZ138" s="23"/>
      <c r="XFA138" s="23"/>
      <c r="XFB138" s="23"/>
      <c r="XFC138" s="24"/>
    </row>
    <row r="139" s="1" customFormat="1" ht="20" customHeight="1" spans="1:16383">
      <c r="A139" s="12"/>
      <c r="B139" s="11" t="s">
        <v>208</v>
      </c>
      <c r="C139" s="15"/>
      <c r="D139" s="11" t="s">
        <v>114</v>
      </c>
      <c r="E139" s="11">
        <v>31</v>
      </c>
      <c r="F139" s="11" t="s">
        <v>19</v>
      </c>
      <c r="G139" s="11">
        <v>31</v>
      </c>
      <c r="H139" s="11">
        <v>240</v>
      </c>
      <c r="I139" s="11" t="s">
        <v>31</v>
      </c>
      <c r="J139" s="22">
        <v>1</v>
      </c>
      <c r="K139" s="11">
        <f t="shared" si="11"/>
        <v>7440</v>
      </c>
      <c r="L139" s="11">
        <f t="shared" si="12"/>
        <v>7440</v>
      </c>
      <c r="M139" s="12"/>
      <c r="N139" s="12"/>
      <c r="XEW139" s="23"/>
      <c r="XEX139" s="23"/>
      <c r="XEY139" s="23"/>
      <c r="XEZ139" s="23"/>
      <c r="XFA139" s="23"/>
      <c r="XFB139" s="23"/>
      <c r="XFC139" s="24"/>
    </row>
    <row r="140" s="1" customFormat="1" ht="20" customHeight="1" spans="1:16383">
      <c r="A140" s="12"/>
      <c r="B140" s="11" t="s">
        <v>209</v>
      </c>
      <c r="C140" s="15"/>
      <c r="D140" s="11" t="s">
        <v>210</v>
      </c>
      <c r="E140" s="11">
        <v>31</v>
      </c>
      <c r="F140" s="11" t="s">
        <v>19</v>
      </c>
      <c r="G140" s="11">
        <v>31</v>
      </c>
      <c r="H140" s="11">
        <v>240</v>
      </c>
      <c r="I140" s="11" t="s">
        <v>31</v>
      </c>
      <c r="J140" s="22">
        <v>1</v>
      </c>
      <c r="K140" s="11">
        <f t="shared" si="11"/>
        <v>7440</v>
      </c>
      <c r="L140" s="11">
        <f t="shared" si="12"/>
        <v>7440</v>
      </c>
      <c r="M140" s="12"/>
      <c r="N140" s="12"/>
      <c r="XEW140" s="23"/>
      <c r="XEX140" s="23"/>
      <c r="XEY140" s="23"/>
      <c r="XEZ140" s="23"/>
      <c r="XFA140" s="23"/>
      <c r="XFB140" s="23"/>
      <c r="XFC140" s="24"/>
    </row>
    <row r="141" s="1" customFormat="1" ht="20" customHeight="1" spans="1:16383">
      <c r="A141" s="12"/>
      <c r="B141" s="11" t="s">
        <v>211</v>
      </c>
      <c r="C141" s="15"/>
      <c r="D141" s="11" t="s">
        <v>114</v>
      </c>
      <c r="E141" s="11">
        <v>19</v>
      </c>
      <c r="F141" s="11" t="s">
        <v>36</v>
      </c>
      <c r="G141" s="11">
        <v>19</v>
      </c>
      <c r="H141" s="11">
        <v>200</v>
      </c>
      <c r="I141" s="11" t="s">
        <v>31</v>
      </c>
      <c r="J141" s="22">
        <v>1</v>
      </c>
      <c r="K141" s="11">
        <f t="shared" si="11"/>
        <v>3800</v>
      </c>
      <c r="L141" s="11">
        <f t="shared" si="12"/>
        <v>3800</v>
      </c>
      <c r="M141" s="12"/>
      <c r="N141" s="12"/>
      <c r="XEW141" s="23"/>
      <c r="XEX141" s="23"/>
      <c r="XEY141" s="23"/>
      <c r="XEZ141" s="23"/>
      <c r="XFA141" s="23"/>
      <c r="XFB141" s="23"/>
      <c r="XFC141" s="24"/>
    </row>
    <row r="142" s="1" customFormat="1" ht="20" customHeight="1" spans="1:16383">
      <c r="A142" s="12"/>
      <c r="B142" s="11" t="s">
        <v>212</v>
      </c>
      <c r="C142" s="15"/>
      <c r="D142" s="11" t="s">
        <v>213</v>
      </c>
      <c r="E142" s="11">
        <v>23</v>
      </c>
      <c r="F142" s="11" t="s">
        <v>19</v>
      </c>
      <c r="G142" s="11">
        <v>23</v>
      </c>
      <c r="H142" s="11">
        <v>240</v>
      </c>
      <c r="I142" s="11" t="s">
        <v>31</v>
      </c>
      <c r="J142" s="22">
        <v>1</v>
      </c>
      <c r="K142" s="11">
        <f t="shared" si="11"/>
        <v>5520</v>
      </c>
      <c r="L142" s="11">
        <f t="shared" si="12"/>
        <v>5520</v>
      </c>
      <c r="M142" s="12"/>
      <c r="N142" s="12"/>
      <c r="XEW142" s="23"/>
      <c r="XEX142" s="23"/>
      <c r="XEY142" s="23"/>
      <c r="XEZ142" s="23"/>
      <c r="XFA142" s="23"/>
      <c r="XFB142" s="23"/>
      <c r="XFC142" s="24"/>
    </row>
    <row r="143" s="1" customFormat="1" ht="20" customHeight="1" spans="1:16383">
      <c r="A143" s="12"/>
      <c r="B143" s="11" t="s">
        <v>214</v>
      </c>
      <c r="C143" s="15"/>
      <c r="D143" s="11" t="s">
        <v>197</v>
      </c>
      <c r="E143" s="11">
        <v>18</v>
      </c>
      <c r="F143" s="11" t="s">
        <v>19</v>
      </c>
      <c r="G143" s="11">
        <v>18</v>
      </c>
      <c r="H143" s="11">
        <v>240</v>
      </c>
      <c r="I143" s="11" t="s">
        <v>31</v>
      </c>
      <c r="J143" s="22">
        <v>1</v>
      </c>
      <c r="K143" s="11">
        <f t="shared" si="11"/>
        <v>4320</v>
      </c>
      <c r="L143" s="11">
        <f t="shared" si="12"/>
        <v>4320</v>
      </c>
      <c r="M143" s="12"/>
      <c r="N143" s="12"/>
      <c r="XEW143" s="23"/>
      <c r="XEX143" s="23"/>
      <c r="XEY143" s="23"/>
      <c r="XEZ143" s="23"/>
      <c r="XFA143" s="23"/>
      <c r="XFB143" s="23"/>
      <c r="XFC143" s="24"/>
    </row>
    <row r="144" s="1" customFormat="1" ht="20" customHeight="1" spans="1:16383">
      <c r="A144" s="12"/>
      <c r="B144" s="11" t="s">
        <v>215</v>
      </c>
      <c r="C144" s="15"/>
      <c r="D144" s="11" t="s">
        <v>216</v>
      </c>
      <c r="E144" s="11">
        <v>20</v>
      </c>
      <c r="F144" s="11" t="s">
        <v>19</v>
      </c>
      <c r="G144" s="11">
        <v>20</v>
      </c>
      <c r="H144" s="11">
        <v>240</v>
      </c>
      <c r="I144" s="11" t="s">
        <v>31</v>
      </c>
      <c r="J144" s="22">
        <v>1</v>
      </c>
      <c r="K144" s="11">
        <f t="shared" si="11"/>
        <v>4800</v>
      </c>
      <c r="L144" s="11">
        <f t="shared" si="12"/>
        <v>4800</v>
      </c>
      <c r="M144" s="12"/>
      <c r="N144" s="12"/>
      <c r="XEW144" s="23"/>
      <c r="XEX144" s="23"/>
      <c r="XEY144" s="23"/>
      <c r="XEZ144" s="23"/>
      <c r="XFA144" s="23"/>
      <c r="XFB144" s="23"/>
      <c r="XFC144" s="24"/>
    </row>
    <row r="145" s="1" customFormat="1" ht="20" customHeight="1" spans="1:16383">
      <c r="A145" s="12"/>
      <c r="B145" s="11" t="s">
        <v>217</v>
      </c>
      <c r="C145" s="15"/>
      <c r="D145" s="11" t="s">
        <v>114</v>
      </c>
      <c r="E145" s="11">
        <v>21</v>
      </c>
      <c r="F145" s="11" t="s">
        <v>36</v>
      </c>
      <c r="G145" s="11">
        <v>21</v>
      </c>
      <c r="H145" s="11">
        <v>200</v>
      </c>
      <c r="I145" s="11" t="s">
        <v>31</v>
      </c>
      <c r="J145" s="22">
        <v>1</v>
      </c>
      <c r="K145" s="11">
        <f t="shared" si="11"/>
        <v>4200</v>
      </c>
      <c r="L145" s="11">
        <f t="shared" si="12"/>
        <v>4200</v>
      </c>
      <c r="M145" s="12"/>
      <c r="N145" s="12"/>
      <c r="XEW145" s="23"/>
      <c r="XEX145" s="23"/>
      <c r="XEY145" s="23"/>
      <c r="XEZ145" s="23"/>
      <c r="XFA145" s="23"/>
      <c r="XFB145" s="23"/>
      <c r="XFC145" s="24"/>
    </row>
    <row r="146" s="1" customFormat="1" ht="20" customHeight="1" spans="1:16383">
      <c r="A146" s="12"/>
      <c r="B146" s="9" t="s">
        <v>218</v>
      </c>
      <c r="C146" s="15"/>
      <c r="D146" s="9" t="s">
        <v>197</v>
      </c>
      <c r="E146" s="25">
        <v>24</v>
      </c>
      <c r="F146" s="11" t="s">
        <v>36</v>
      </c>
      <c r="G146" s="11">
        <v>18</v>
      </c>
      <c r="H146" s="11">
        <v>200</v>
      </c>
      <c r="I146" s="11" t="s">
        <v>31</v>
      </c>
      <c r="J146" s="22">
        <v>1</v>
      </c>
      <c r="K146" s="11">
        <f t="shared" si="11"/>
        <v>3600</v>
      </c>
      <c r="L146" s="9">
        <f>K146+K147</f>
        <v>5040</v>
      </c>
      <c r="M146" s="12"/>
      <c r="N146" s="12"/>
      <c r="XEW146" s="23"/>
      <c r="XEX146" s="23"/>
      <c r="XEY146" s="23"/>
      <c r="XEZ146" s="23"/>
      <c r="XFA146" s="23"/>
      <c r="XFB146" s="23"/>
      <c r="XFC146" s="24"/>
    </row>
    <row r="147" s="1" customFormat="1" ht="20" customHeight="1" spans="1:16383">
      <c r="A147" s="12"/>
      <c r="B147" s="13"/>
      <c r="C147" s="15"/>
      <c r="D147" s="13"/>
      <c r="E147" s="26"/>
      <c r="F147" s="11" t="s">
        <v>19</v>
      </c>
      <c r="G147" s="11">
        <v>6</v>
      </c>
      <c r="H147" s="11">
        <v>240</v>
      </c>
      <c r="I147" s="11" t="s">
        <v>31</v>
      </c>
      <c r="J147" s="22">
        <v>1</v>
      </c>
      <c r="K147" s="11">
        <f t="shared" si="11"/>
        <v>1440</v>
      </c>
      <c r="L147" s="13"/>
      <c r="M147" s="12"/>
      <c r="N147" s="12"/>
      <c r="XEW147" s="23"/>
      <c r="XEX147" s="23"/>
      <c r="XEY147" s="23"/>
      <c r="XEZ147" s="23"/>
      <c r="XFA147" s="23"/>
      <c r="XFB147" s="23"/>
      <c r="XFC147" s="24"/>
    </row>
    <row r="148" s="1" customFormat="1" ht="20" customHeight="1" spans="1:16383">
      <c r="A148" s="12"/>
      <c r="B148" s="11" t="s">
        <v>219</v>
      </c>
      <c r="C148" s="15"/>
      <c r="D148" s="11" t="s">
        <v>195</v>
      </c>
      <c r="E148" s="27">
        <v>24</v>
      </c>
      <c r="F148" s="11" t="s">
        <v>19</v>
      </c>
      <c r="G148" s="11">
        <v>24</v>
      </c>
      <c r="H148" s="11">
        <v>240</v>
      </c>
      <c r="I148" s="11" t="s">
        <v>31</v>
      </c>
      <c r="J148" s="22">
        <v>1</v>
      </c>
      <c r="K148" s="11">
        <f t="shared" si="11"/>
        <v>5760</v>
      </c>
      <c r="L148" s="11">
        <f t="shared" ref="L148:L156" si="13">G148*H148</f>
        <v>5760</v>
      </c>
      <c r="M148" s="12"/>
      <c r="N148" s="12"/>
      <c r="XEW148" s="23"/>
      <c r="XEX148" s="23"/>
      <c r="XEY148" s="23"/>
      <c r="XEZ148" s="23"/>
      <c r="XFA148" s="23"/>
      <c r="XFB148" s="23"/>
      <c r="XFC148" s="24"/>
    </row>
    <row r="149" s="1" customFormat="1" ht="20" customHeight="1" spans="1:16383">
      <c r="A149" s="12"/>
      <c r="B149" s="11" t="s">
        <v>220</v>
      </c>
      <c r="C149" s="15"/>
      <c r="D149" s="11" t="s">
        <v>93</v>
      </c>
      <c r="E149" s="11">
        <v>51</v>
      </c>
      <c r="F149" s="11" t="s">
        <v>36</v>
      </c>
      <c r="G149" s="11">
        <v>51</v>
      </c>
      <c r="H149" s="11">
        <v>200</v>
      </c>
      <c r="I149" s="11" t="s">
        <v>31</v>
      </c>
      <c r="J149" s="22">
        <v>1</v>
      </c>
      <c r="K149" s="11">
        <f t="shared" si="11"/>
        <v>10200</v>
      </c>
      <c r="L149" s="11">
        <f t="shared" si="13"/>
        <v>10200</v>
      </c>
      <c r="M149" s="12"/>
      <c r="N149" s="12"/>
      <c r="XEW149" s="23"/>
      <c r="XEX149" s="23"/>
      <c r="XEY149" s="23"/>
      <c r="XEZ149" s="23"/>
      <c r="XFA149" s="23"/>
      <c r="XFB149" s="23"/>
      <c r="XFC149" s="24"/>
    </row>
    <row r="150" s="1" customFormat="1" ht="20" customHeight="1" spans="1:16383">
      <c r="A150" s="12"/>
      <c r="B150" s="11" t="s">
        <v>221</v>
      </c>
      <c r="C150" s="15"/>
      <c r="D150" s="11" t="s">
        <v>72</v>
      </c>
      <c r="E150" s="11">
        <v>52</v>
      </c>
      <c r="F150" s="11" t="s">
        <v>19</v>
      </c>
      <c r="G150" s="11">
        <v>52</v>
      </c>
      <c r="H150" s="11">
        <v>240</v>
      </c>
      <c r="I150" s="11" t="s">
        <v>31</v>
      </c>
      <c r="J150" s="22">
        <v>1</v>
      </c>
      <c r="K150" s="11">
        <f t="shared" si="11"/>
        <v>12480</v>
      </c>
      <c r="L150" s="11">
        <f t="shared" si="13"/>
        <v>12480</v>
      </c>
      <c r="M150" s="12"/>
      <c r="N150" s="12"/>
      <c r="XEW150" s="23"/>
      <c r="XEX150" s="23"/>
      <c r="XEY150" s="23"/>
      <c r="XEZ150" s="23"/>
      <c r="XFA150" s="23"/>
      <c r="XFB150" s="23"/>
      <c r="XFC150" s="24"/>
    </row>
    <row r="151" s="1" customFormat="1" ht="20" customHeight="1" spans="1:16383">
      <c r="A151" s="12"/>
      <c r="B151" s="11" t="s">
        <v>222</v>
      </c>
      <c r="C151" s="15"/>
      <c r="D151" s="11" t="s">
        <v>114</v>
      </c>
      <c r="E151" s="11">
        <v>38</v>
      </c>
      <c r="F151" s="11" t="s">
        <v>19</v>
      </c>
      <c r="G151" s="11">
        <v>38</v>
      </c>
      <c r="H151" s="11">
        <v>240</v>
      </c>
      <c r="I151" s="11" t="s">
        <v>31</v>
      </c>
      <c r="J151" s="22">
        <v>1</v>
      </c>
      <c r="K151" s="11">
        <f t="shared" si="11"/>
        <v>9120</v>
      </c>
      <c r="L151" s="11">
        <f t="shared" si="13"/>
        <v>9120</v>
      </c>
      <c r="M151" s="12"/>
      <c r="N151" s="12"/>
      <c r="XEW151" s="23"/>
      <c r="XEX151" s="23"/>
      <c r="XEY151" s="23"/>
      <c r="XEZ151" s="23"/>
      <c r="XFA151" s="23"/>
      <c r="XFB151" s="23"/>
      <c r="XFC151" s="24"/>
    </row>
    <row r="152" s="1" customFormat="1" ht="20" customHeight="1" spans="1:16383">
      <c r="A152" s="12"/>
      <c r="B152" s="11" t="s">
        <v>223</v>
      </c>
      <c r="C152" s="15"/>
      <c r="D152" s="11" t="s">
        <v>93</v>
      </c>
      <c r="E152" s="11">
        <v>26</v>
      </c>
      <c r="F152" s="11" t="s">
        <v>36</v>
      </c>
      <c r="G152" s="11">
        <v>26</v>
      </c>
      <c r="H152" s="11">
        <v>200</v>
      </c>
      <c r="I152" s="11" t="s">
        <v>31</v>
      </c>
      <c r="J152" s="22">
        <v>1</v>
      </c>
      <c r="K152" s="11">
        <f t="shared" si="11"/>
        <v>5200</v>
      </c>
      <c r="L152" s="11">
        <f t="shared" si="13"/>
        <v>5200</v>
      </c>
      <c r="M152" s="12"/>
      <c r="N152" s="12"/>
      <c r="XEW152" s="23"/>
      <c r="XEX152" s="23"/>
      <c r="XEY152" s="23"/>
      <c r="XEZ152" s="23"/>
      <c r="XFA152" s="23"/>
      <c r="XFB152" s="23"/>
      <c r="XFC152" s="24"/>
    </row>
    <row r="153" s="1" customFormat="1" ht="20" customHeight="1" spans="1:16383">
      <c r="A153" s="12"/>
      <c r="B153" s="11" t="s">
        <v>224</v>
      </c>
      <c r="C153" s="15"/>
      <c r="D153" s="11" t="s">
        <v>93</v>
      </c>
      <c r="E153" s="11">
        <v>37</v>
      </c>
      <c r="F153" s="11" t="s">
        <v>36</v>
      </c>
      <c r="G153" s="11">
        <v>37</v>
      </c>
      <c r="H153" s="11">
        <v>200</v>
      </c>
      <c r="I153" s="11" t="s">
        <v>31</v>
      </c>
      <c r="J153" s="22">
        <v>1</v>
      </c>
      <c r="K153" s="11">
        <f t="shared" si="11"/>
        <v>7400</v>
      </c>
      <c r="L153" s="11">
        <f t="shared" si="13"/>
        <v>7400</v>
      </c>
      <c r="M153" s="12"/>
      <c r="N153" s="12"/>
      <c r="XEW153" s="23"/>
      <c r="XEX153" s="23"/>
      <c r="XEY153" s="23"/>
      <c r="XEZ153" s="23"/>
      <c r="XFA153" s="23"/>
      <c r="XFB153" s="23"/>
      <c r="XFC153" s="24"/>
    </row>
    <row r="154" s="1" customFormat="1" ht="20" customHeight="1" spans="1:16383">
      <c r="A154" s="12"/>
      <c r="B154" s="11" t="s">
        <v>225</v>
      </c>
      <c r="C154" s="15"/>
      <c r="D154" s="11" t="s">
        <v>203</v>
      </c>
      <c r="E154" s="11">
        <v>50</v>
      </c>
      <c r="F154" s="11" t="s">
        <v>19</v>
      </c>
      <c r="G154" s="11">
        <v>50</v>
      </c>
      <c r="H154" s="11">
        <v>240</v>
      </c>
      <c r="I154" s="11" t="s">
        <v>31</v>
      </c>
      <c r="J154" s="22">
        <v>1</v>
      </c>
      <c r="K154" s="11">
        <f t="shared" si="11"/>
        <v>12000</v>
      </c>
      <c r="L154" s="11">
        <f t="shared" si="13"/>
        <v>12000</v>
      </c>
      <c r="M154" s="12"/>
      <c r="N154" s="12"/>
      <c r="XEW154" s="23"/>
      <c r="XEX154" s="23"/>
      <c r="XEY154" s="23"/>
      <c r="XEZ154" s="23"/>
      <c r="XFA154" s="23"/>
      <c r="XFB154" s="23"/>
      <c r="XFC154" s="24"/>
    </row>
    <row r="155" s="1" customFormat="1" ht="20" customHeight="1" spans="1:16383">
      <c r="A155" s="12"/>
      <c r="B155" s="11" t="s">
        <v>226</v>
      </c>
      <c r="C155" s="15"/>
      <c r="D155" s="11" t="s">
        <v>114</v>
      </c>
      <c r="E155" s="11">
        <v>17</v>
      </c>
      <c r="F155" s="11" t="s">
        <v>36</v>
      </c>
      <c r="G155" s="11">
        <v>17</v>
      </c>
      <c r="H155" s="11">
        <v>200</v>
      </c>
      <c r="I155" s="11" t="s">
        <v>31</v>
      </c>
      <c r="J155" s="22">
        <v>1</v>
      </c>
      <c r="K155" s="11">
        <f t="shared" si="11"/>
        <v>3400</v>
      </c>
      <c r="L155" s="11">
        <f t="shared" si="13"/>
        <v>3400</v>
      </c>
      <c r="M155" s="12"/>
      <c r="N155" s="12"/>
      <c r="XEW155" s="23"/>
      <c r="XEX155" s="23"/>
      <c r="XEY155" s="23"/>
      <c r="XEZ155" s="23"/>
      <c r="XFA155" s="23"/>
      <c r="XFB155" s="23"/>
      <c r="XFC155" s="24"/>
    </row>
    <row r="156" s="1" customFormat="1" ht="20" customHeight="1" spans="1:16383">
      <c r="A156" s="12"/>
      <c r="B156" s="11" t="s">
        <v>227</v>
      </c>
      <c r="C156" s="15"/>
      <c r="D156" s="11" t="s">
        <v>195</v>
      </c>
      <c r="E156" s="11">
        <v>18</v>
      </c>
      <c r="F156" s="11" t="s">
        <v>19</v>
      </c>
      <c r="G156" s="11">
        <v>18</v>
      </c>
      <c r="H156" s="11">
        <v>240</v>
      </c>
      <c r="I156" s="11" t="s">
        <v>31</v>
      </c>
      <c r="J156" s="22">
        <v>1</v>
      </c>
      <c r="K156" s="11">
        <f t="shared" si="11"/>
        <v>4320</v>
      </c>
      <c r="L156" s="11">
        <f t="shared" si="13"/>
        <v>4320</v>
      </c>
      <c r="M156" s="12"/>
      <c r="N156" s="12"/>
      <c r="XEW156" s="23"/>
      <c r="XEX156" s="23"/>
      <c r="XEY156" s="23"/>
      <c r="XEZ156" s="23"/>
      <c r="XFA156" s="23"/>
      <c r="XFB156" s="23"/>
      <c r="XFC156" s="24"/>
    </row>
    <row r="157" s="1" customFormat="1" ht="20" customHeight="1" spans="1:16383">
      <c r="A157" s="12"/>
      <c r="B157" s="9" t="s">
        <v>228</v>
      </c>
      <c r="C157" s="15"/>
      <c r="D157" s="9" t="s">
        <v>114</v>
      </c>
      <c r="E157" s="9">
        <v>25</v>
      </c>
      <c r="F157" s="11" t="s">
        <v>36</v>
      </c>
      <c r="G157" s="11">
        <v>3</v>
      </c>
      <c r="H157" s="11">
        <v>200</v>
      </c>
      <c r="I157" s="11" t="s">
        <v>31</v>
      </c>
      <c r="J157" s="22">
        <v>1</v>
      </c>
      <c r="K157" s="11">
        <f t="shared" si="11"/>
        <v>600</v>
      </c>
      <c r="L157" s="9">
        <f t="shared" ref="L157:L162" si="14">K157+K158</f>
        <v>5880</v>
      </c>
      <c r="M157" s="12"/>
      <c r="N157" s="12"/>
      <c r="XEW157" s="23"/>
      <c r="XEX157" s="23"/>
      <c r="XEY157" s="23"/>
      <c r="XEZ157" s="23"/>
      <c r="XFA157" s="23"/>
      <c r="XFB157" s="23"/>
      <c r="XFC157" s="24"/>
    </row>
    <row r="158" s="1" customFormat="1" ht="20" customHeight="1" spans="1:16383">
      <c r="A158" s="13"/>
      <c r="B158" s="13"/>
      <c r="C158" s="14"/>
      <c r="D158" s="13"/>
      <c r="E158" s="13"/>
      <c r="F158" s="11" t="s">
        <v>19</v>
      </c>
      <c r="G158" s="11">
        <v>22</v>
      </c>
      <c r="H158" s="11">
        <v>240</v>
      </c>
      <c r="I158" s="11" t="s">
        <v>31</v>
      </c>
      <c r="J158" s="22">
        <v>1</v>
      </c>
      <c r="K158" s="11">
        <f t="shared" si="11"/>
        <v>5280</v>
      </c>
      <c r="L158" s="13"/>
      <c r="M158" s="13"/>
      <c r="N158" s="13"/>
      <c r="XEW158" s="23"/>
      <c r="XEX158" s="23"/>
      <c r="XEY158" s="23"/>
      <c r="XEZ158" s="23"/>
      <c r="XFA158" s="23"/>
      <c r="XFB158" s="23"/>
      <c r="XFC158" s="24"/>
    </row>
    <row r="159" s="1" customFormat="1" ht="59" customHeight="1" spans="1:16383">
      <c r="A159" s="13" t="s">
        <v>229</v>
      </c>
      <c r="B159" s="13" t="s">
        <v>230</v>
      </c>
      <c r="C159" s="14" t="s">
        <v>101</v>
      </c>
      <c r="D159" s="13" t="s">
        <v>231</v>
      </c>
      <c r="E159" s="13">
        <v>73</v>
      </c>
      <c r="F159" s="11" t="s">
        <v>36</v>
      </c>
      <c r="G159" s="11">
        <v>73</v>
      </c>
      <c r="H159" s="11">
        <v>200</v>
      </c>
      <c r="I159" s="11" t="s">
        <v>31</v>
      </c>
      <c r="J159" s="22">
        <v>1</v>
      </c>
      <c r="K159" s="11">
        <f t="shared" si="11"/>
        <v>14600</v>
      </c>
      <c r="L159" s="13">
        <f>G159*H159</f>
        <v>14600</v>
      </c>
      <c r="M159" s="13">
        <f>G159*H159</f>
        <v>14600</v>
      </c>
      <c r="N159" s="13" t="s">
        <v>232</v>
      </c>
      <c r="XEW159" s="23"/>
      <c r="XEX159" s="23"/>
      <c r="XEY159" s="23"/>
      <c r="XEZ159" s="23"/>
      <c r="XFA159" s="23"/>
      <c r="XFB159" s="23"/>
      <c r="XFC159" s="24"/>
    </row>
    <row r="160" customFormat="1" ht="33" customHeight="1" spans="1:14">
      <c r="A160" s="28" t="s">
        <v>233</v>
      </c>
      <c r="B160" s="29" t="s">
        <v>123</v>
      </c>
      <c r="C160" s="28" t="s">
        <v>101</v>
      </c>
      <c r="D160" s="29" t="s">
        <v>234</v>
      </c>
      <c r="E160" s="29">
        <v>35</v>
      </c>
      <c r="F160" s="29" t="s">
        <v>36</v>
      </c>
      <c r="G160" s="29">
        <v>12</v>
      </c>
      <c r="H160" s="29">
        <v>200</v>
      </c>
      <c r="I160" s="29" t="s">
        <v>31</v>
      </c>
      <c r="J160" s="31">
        <v>1</v>
      </c>
      <c r="K160" s="29">
        <f t="shared" si="11"/>
        <v>2400</v>
      </c>
      <c r="L160" s="29">
        <f t="shared" si="14"/>
        <v>7920</v>
      </c>
      <c r="M160" s="28">
        <f>L160+L162+L164+L165+L167+L170+L173+L175+L178+L180+L182+L185+L188+L190+L193+L194+L197+L198+L200+L202+L203+L205+L207</f>
        <v>254200</v>
      </c>
      <c r="N160" s="28" t="s">
        <v>235</v>
      </c>
    </row>
    <row r="161" customFormat="1" ht="33" customHeight="1" spans="1:14">
      <c r="A161" s="30"/>
      <c r="B161" s="29"/>
      <c r="C161" s="30"/>
      <c r="D161" s="29"/>
      <c r="E161" s="29"/>
      <c r="F161" s="29" t="s">
        <v>19</v>
      </c>
      <c r="G161" s="29">
        <v>23</v>
      </c>
      <c r="H161" s="29">
        <v>240</v>
      </c>
      <c r="I161" s="29" t="s">
        <v>31</v>
      </c>
      <c r="J161" s="31">
        <v>1</v>
      </c>
      <c r="K161" s="29">
        <f t="shared" si="11"/>
        <v>5520</v>
      </c>
      <c r="L161" s="29"/>
      <c r="M161" s="30"/>
      <c r="N161" s="30"/>
    </row>
    <row r="162" spans="1:14">
      <c r="A162" s="30"/>
      <c r="B162" s="29" t="s">
        <v>124</v>
      </c>
      <c r="C162" s="30"/>
      <c r="D162" s="29" t="s">
        <v>236</v>
      </c>
      <c r="E162" s="29">
        <v>79</v>
      </c>
      <c r="F162" s="29" t="s">
        <v>19</v>
      </c>
      <c r="G162" s="29">
        <v>78</v>
      </c>
      <c r="H162" s="29">
        <v>240</v>
      </c>
      <c r="I162" s="29" t="s">
        <v>31</v>
      </c>
      <c r="J162" s="31">
        <v>1</v>
      </c>
      <c r="K162" s="29">
        <f t="shared" si="11"/>
        <v>18720</v>
      </c>
      <c r="L162" s="29">
        <f t="shared" si="14"/>
        <v>19000</v>
      </c>
      <c r="M162" s="30"/>
      <c r="N162" s="30"/>
    </row>
    <row r="163" spans="1:14">
      <c r="A163" s="30"/>
      <c r="B163" s="29"/>
      <c r="C163" s="30"/>
      <c r="D163" s="29"/>
      <c r="E163" s="29"/>
      <c r="F163" s="29" t="s">
        <v>22</v>
      </c>
      <c r="G163" s="29">
        <v>1</v>
      </c>
      <c r="H163" s="29">
        <v>280</v>
      </c>
      <c r="I163" s="29" t="s">
        <v>31</v>
      </c>
      <c r="J163" s="31">
        <v>1</v>
      </c>
      <c r="K163" s="29">
        <f t="shared" si="11"/>
        <v>280</v>
      </c>
      <c r="L163" s="29"/>
      <c r="M163" s="30"/>
      <c r="N163" s="30"/>
    </row>
    <row r="164" spans="1:14">
      <c r="A164" s="30"/>
      <c r="B164" s="29" t="s">
        <v>126</v>
      </c>
      <c r="C164" s="30"/>
      <c r="D164" s="29" t="s">
        <v>147</v>
      </c>
      <c r="E164" s="29">
        <v>28</v>
      </c>
      <c r="F164" s="29" t="s">
        <v>36</v>
      </c>
      <c r="G164" s="29">
        <v>28</v>
      </c>
      <c r="H164" s="29">
        <v>200</v>
      </c>
      <c r="I164" s="29" t="s">
        <v>31</v>
      </c>
      <c r="J164" s="31">
        <v>1</v>
      </c>
      <c r="K164" s="29">
        <f t="shared" si="11"/>
        <v>5600</v>
      </c>
      <c r="L164" s="29">
        <f>G164*H164</f>
        <v>5600</v>
      </c>
      <c r="M164" s="30"/>
      <c r="N164" s="30"/>
    </row>
    <row r="165" spans="1:14">
      <c r="A165" s="30"/>
      <c r="B165" s="29" t="s">
        <v>128</v>
      </c>
      <c r="C165" s="30"/>
      <c r="D165" s="29" t="s">
        <v>237</v>
      </c>
      <c r="E165" s="29">
        <v>58</v>
      </c>
      <c r="F165" s="29" t="s">
        <v>36</v>
      </c>
      <c r="G165" s="29">
        <v>54</v>
      </c>
      <c r="H165" s="29">
        <v>200</v>
      </c>
      <c r="I165" s="29" t="s">
        <v>31</v>
      </c>
      <c r="J165" s="31">
        <v>1</v>
      </c>
      <c r="K165" s="29">
        <f t="shared" si="11"/>
        <v>10800</v>
      </c>
      <c r="L165" s="29">
        <f>K165+K166</f>
        <v>11760</v>
      </c>
      <c r="M165" s="30"/>
      <c r="N165" s="30"/>
    </row>
    <row r="166" spans="1:14">
      <c r="A166" s="30"/>
      <c r="B166" s="29"/>
      <c r="C166" s="30"/>
      <c r="D166" s="29"/>
      <c r="E166" s="29"/>
      <c r="F166" s="29" t="s">
        <v>19</v>
      </c>
      <c r="G166" s="29">
        <v>4</v>
      </c>
      <c r="H166" s="29">
        <v>240</v>
      </c>
      <c r="I166" s="29" t="s">
        <v>31</v>
      </c>
      <c r="J166" s="31">
        <v>1</v>
      </c>
      <c r="K166" s="29">
        <f t="shared" si="11"/>
        <v>960</v>
      </c>
      <c r="L166" s="29"/>
      <c r="M166" s="30"/>
      <c r="N166" s="30"/>
    </row>
    <row r="167" spans="1:14">
      <c r="A167" s="30"/>
      <c r="B167" s="29" t="s">
        <v>130</v>
      </c>
      <c r="C167" s="30"/>
      <c r="D167" s="29" t="s">
        <v>238</v>
      </c>
      <c r="E167" s="29">
        <v>29</v>
      </c>
      <c r="F167" s="29" t="s">
        <v>36</v>
      </c>
      <c r="G167" s="29">
        <v>12</v>
      </c>
      <c r="H167" s="29">
        <v>200</v>
      </c>
      <c r="I167" s="29" t="s">
        <v>31</v>
      </c>
      <c r="J167" s="31">
        <v>1</v>
      </c>
      <c r="K167" s="29">
        <f t="shared" si="11"/>
        <v>2400</v>
      </c>
      <c r="L167" s="29">
        <f>K167+K168+K169</f>
        <v>6600</v>
      </c>
      <c r="M167" s="30"/>
      <c r="N167" s="30"/>
    </row>
    <row r="168" spans="1:14">
      <c r="A168" s="30"/>
      <c r="B168" s="29"/>
      <c r="C168" s="30"/>
      <c r="D168" s="29"/>
      <c r="E168" s="29"/>
      <c r="F168" s="29" t="s">
        <v>19</v>
      </c>
      <c r="G168" s="29">
        <v>14</v>
      </c>
      <c r="H168" s="29">
        <v>240</v>
      </c>
      <c r="I168" s="29" t="s">
        <v>31</v>
      </c>
      <c r="J168" s="31">
        <v>1</v>
      </c>
      <c r="K168" s="29">
        <f t="shared" si="11"/>
        <v>3360</v>
      </c>
      <c r="L168" s="29"/>
      <c r="M168" s="30"/>
      <c r="N168" s="30"/>
    </row>
    <row r="169" spans="1:14">
      <c r="A169" s="30"/>
      <c r="B169" s="29"/>
      <c r="C169" s="30"/>
      <c r="D169" s="29"/>
      <c r="E169" s="29"/>
      <c r="F169" s="29" t="s">
        <v>22</v>
      </c>
      <c r="G169" s="29">
        <v>3</v>
      </c>
      <c r="H169" s="29">
        <v>280</v>
      </c>
      <c r="I169" s="29" t="s">
        <v>31</v>
      </c>
      <c r="J169" s="31">
        <v>1</v>
      </c>
      <c r="K169" s="29">
        <f t="shared" si="11"/>
        <v>840</v>
      </c>
      <c r="L169" s="29"/>
      <c r="M169" s="30"/>
      <c r="N169" s="30"/>
    </row>
    <row r="170" spans="1:14">
      <c r="A170" s="30"/>
      <c r="B170" s="29" t="s">
        <v>132</v>
      </c>
      <c r="C170" s="30"/>
      <c r="D170" s="29" t="s">
        <v>239</v>
      </c>
      <c r="E170" s="29">
        <v>80</v>
      </c>
      <c r="F170" s="29" t="s">
        <v>36</v>
      </c>
      <c r="G170" s="29">
        <v>45</v>
      </c>
      <c r="H170" s="29">
        <v>200</v>
      </c>
      <c r="I170" s="29" t="s">
        <v>31</v>
      </c>
      <c r="J170" s="31">
        <v>1</v>
      </c>
      <c r="K170" s="29">
        <f t="shared" si="11"/>
        <v>9000</v>
      </c>
      <c r="L170" s="29">
        <f>K170+K171+K172</f>
        <v>17480</v>
      </c>
      <c r="M170" s="30"/>
      <c r="N170" s="30"/>
    </row>
    <row r="171" spans="1:14">
      <c r="A171" s="30"/>
      <c r="B171" s="29"/>
      <c r="C171" s="30"/>
      <c r="D171" s="29"/>
      <c r="E171" s="29"/>
      <c r="F171" s="29" t="s">
        <v>19</v>
      </c>
      <c r="G171" s="29">
        <v>33</v>
      </c>
      <c r="H171" s="29">
        <v>240</v>
      </c>
      <c r="I171" s="29" t="s">
        <v>31</v>
      </c>
      <c r="J171" s="31">
        <v>1</v>
      </c>
      <c r="K171" s="29">
        <f t="shared" si="11"/>
        <v>7920</v>
      </c>
      <c r="L171" s="29"/>
      <c r="M171" s="30"/>
      <c r="N171" s="30"/>
    </row>
    <row r="172" spans="1:14">
      <c r="A172" s="30"/>
      <c r="B172" s="29"/>
      <c r="C172" s="30"/>
      <c r="D172" s="29"/>
      <c r="E172" s="29"/>
      <c r="F172" s="29" t="s">
        <v>22</v>
      </c>
      <c r="G172" s="29">
        <v>2</v>
      </c>
      <c r="H172" s="29">
        <v>280</v>
      </c>
      <c r="I172" s="29" t="s">
        <v>31</v>
      </c>
      <c r="J172" s="31">
        <v>1</v>
      </c>
      <c r="K172" s="29">
        <f t="shared" si="11"/>
        <v>560</v>
      </c>
      <c r="L172" s="29"/>
      <c r="M172" s="30"/>
      <c r="N172" s="30"/>
    </row>
    <row r="173" spans="1:14">
      <c r="A173" s="30"/>
      <c r="B173" s="29" t="s">
        <v>133</v>
      </c>
      <c r="C173" s="30"/>
      <c r="D173" s="29" t="s">
        <v>240</v>
      </c>
      <c r="E173" s="29">
        <v>79</v>
      </c>
      <c r="F173" s="29" t="s">
        <v>36</v>
      </c>
      <c r="G173" s="29">
        <v>42</v>
      </c>
      <c r="H173" s="29">
        <v>200</v>
      </c>
      <c r="I173" s="29" t="s">
        <v>31</v>
      </c>
      <c r="J173" s="31">
        <v>1</v>
      </c>
      <c r="K173" s="29">
        <f t="shared" si="11"/>
        <v>8400</v>
      </c>
      <c r="L173" s="29">
        <f>K173+K174</f>
        <v>17280</v>
      </c>
      <c r="M173" s="30"/>
      <c r="N173" s="30"/>
    </row>
    <row r="174" spans="1:14">
      <c r="A174" s="30"/>
      <c r="B174" s="29"/>
      <c r="C174" s="30"/>
      <c r="D174" s="29"/>
      <c r="E174" s="29"/>
      <c r="F174" s="29" t="s">
        <v>19</v>
      </c>
      <c r="G174" s="29">
        <v>37</v>
      </c>
      <c r="H174" s="29">
        <v>240</v>
      </c>
      <c r="I174" s="29" t="s">
        <v>31</v>
      </c>
      <c r="J174" s="31">
        <v>1</v>
      </c>
      <c r="K174" s="29">
        <f t="shared" si="11"/>
        <v>8880</v>
      </c>
      <c r="L174" s="29"/>
      <c r="M174" s="30"/>
      <c r="N174" s="30"/>
    </row>
    <row r="175" spans="1:14">
      <c r="A175" s="30"/>
      <c r="B175" s="29" t="s">
        <v>134</v>
      </c>
      <c r="C175" s="30"/>
      <c r="D175" s="29" t="s">
        <v>241</v>
      </c>
      <c r="E175" s="29">
        <v>51</v>
      </c>
      <c r="F175" s="29" t="s">
        <v>36</v>
      </c>
      <c r="G175" s="29">
        <v>31</v>
      </c>
      <c r="H175" s="29">
        <v>200</v>
      </c>
      <c r="I175" s="29" t="s">
        <v>31</v>
      </c>
      <c r="J175" s="31">
        <v>1</v>
      </c>
      <c r="K175" s="29">
        <f t="shared" si="11"/>
        <v>6200</v>
      </c>
      <c r="L175" s="29">
        <f>K175+K176+K177</f>
        <v>11160</v>
      </c>
      <c r="M175" s="30"/>
      <c r="N175" s="30"/>
    </row>
    <row r="176" spans="1:14">
      <c r="A176" s="30"/>
      <c r="B176" s="29"/>
      <c r="C176" s="30"/>
      <c r="D176" s="29"/>
      <c r="E176" s="29"/>
      <c r="F176" s="29" t="s">
        <v>19</v>
      </c>
      <c r="G176" s="29">
        <v>16</v>
      </c>
      <c r="H176" s="29">
        <v>240</v>
      </c>
      <c r="I176" s="29" t="s">
        <v>31</v>
      </c>
      <c r="J176" s="31">
        <v>1</v>
      </c>
      <c r="K176" s="29">
        <f t="shared" si="11"/>
        <v>3840</v>
      </c>
      <c r="L176" s="29"/>
      <c r="M176" s="30"/>
      <c r="N176" s="30"/>
    </row>
    <row r="177" spans="1:14">
      <c r="A177" s="30"/>
      <c r="B177" s="29"/>
      <c r="C177" s="30"/>
      <c r="D177" s="29"/>
      <c r="E177" s="29"/>
      <c r="F177" s="29" t="s">
        <v>22</v>
      </c>
      <c r="G177" s="29">
        <v>4</v>
      </c>
      <c r="H177" s="29">
        <v>280</v>
      </c>
      <c r="I177" s="29" t="s">
        <v>31</v>
      </c>
      <c r="J177" s="31">
        <v>1</v>
      </c>
      <c r="K177" s="29">
        <f t="shared" si="11"/>
        <v>1120</v>
      </c>
      <c r="L177" s="29"/>
      <c r="M177" s="30"/>
      <c r="N177" s="30"/>
    </row>
    <row r="178" spans="1:14">
      <c r="A178" s="30"/>
      <c r="B178" s="29" t="s">
        <v>242</v>
      </c>
      <c r="C178" s="30"/>
      <c r="D178" s="29" t="s">
        <v>243</v>
      </c>
      <c r="E178" s="29">
        <v>39</v>
      </c>
      <c r="F178" s="29" t="s">
        <v>36</v>
      </c>
      <c r="G178" s="29">
        <v>6</v>
      </c>
      <c r="H178" s="29">
        <v>200</v>
      </c>
      <c r="I178" s="29" t="s">
        <v>31</v>
      </c>
      <c r="J178" s="31">
        <v>1</v>
      </c>
      <c r="K178" s="29">
        <f t="shared" si="11"/>
        <v>1200</v>
      </c>
      <c r="L178" s="29">
        <f>K178+K179</f>
        <v>9120</v>
      </c>
      <c r="M178" s="30"/>
      <c r="N178" s="30"/>
    </row>
    <row r="179" spans="1:14">
      <c r="A179" s="30"/>
      <c r="B179" s="29"/>
      <c r="C179" s="30"/>
      <c r="D179" s="29"/>
      <c r="E179" s="29"/>
      <c r="F179" s="29" t="s">
        <v>19</v>
      </c>
      <c r="G179" s="29">
        <v>33</v>
      </c>
      <c r="H179" s="29">
        <v>240</v>
      </c>
      <c r="I179" s="29" t="s">
        <v>31</v>
      </c>
      <c r="J179" s="31">
        <v>1</v>
      </c>
      <c r="K179" s="29">
        <f t="shared" si="11"/>
        <v>7920</v>
      </c>
      <c r="L179" s="29"/>
      <c r="M179" s="30"/>
      <c r="N179" s="30"/>
    </row>
    <row r="180" spans="1:14">
      <c r="A180" s="30"/>
      <c r="B180" s="29" t="s">
        <v>244</v>
      </c>
      <c r="C180" s="30"/>
      <c r="D180" s="29" t="s">
        <v>245</v>
      </c>
      <c r="E180" s="29">
        <v>35</v>
      </c>
      <c r="F180" s="29" t="s">
        <v>36</v>
      </c>
      <c r="G180" s="29">
        <v>25</v>
      </c>
      <c r="H180" s="29">
        <v>200</v>
      </c>
      <c r="I180" s="29" t="s">
        <v>31</v>
      </c>
      <c r="J180" s="31">
        <v>1</v>
      </c>
      <c r="K180" s="29">
        <f t="shared" si="11"/>
        <v>5000</v>
      </c>
      <c r="L180" s="29">
        <f>K180+K181</f>
        <v>7400</v>
      </c>
      <c r="M180" s="30"/>
      <c r="N180" s="30"/>
    </row>
    <row r="181" spans="1:14">
      <c r="A181" s="30"/>
      <c r="B181" s="29"/>
      <c r="C181" s="30"/>
      <c r="D181" s="29"/>
      <c r="E181" s="29"/>
      <c r="F181" s="29" t="s">
        <v>19</v>
      </c>
      <c r="G181" s="29">
        <v>10</v>
      </c>
      <c r="H181" s="29">
        <v>240</v>
      </c>
      <c r="I181" s="29" t="s">
        <v>31</v>
      </c>
      <c r="J181" s="31">
        <v>1</v>
      </c>
      <c r="K181" s="29">
        <f t="shared" si="11"/>
        <v>2400</v>
      </c>
      <c r="L181" s="29"/>
      <c r="M181" s="30"/>
      <c r="N181" s="30"/>
    </row>
    <row r="182" spans="1:14">
      <c r="A182" s="30"/>
      <c r="B182" s="29" t="s">
        <v>246</v>
      </c>
      <c r="C182" s="30"/>
      <c r="D182" s="29" t="s">
        <v>247</v>
      </c>
      <c r="E182" s="29">
        <v>24</v>
      </c>
      <c r="F182" s="29" t="s">
        <v>36</v>
      </c>
      <c r="G182" s="29">
        <v>6</v>
      </c>
      <c r="H182" s="29">
        <v>200</v>
      </c>
      <c r="I182" s="29" t="s">
        <v>31</v>
      </c>
      <c r="J182" s="31">
        <v>1</v>
      </c>
      <c r="K182" s="29">
        <f t="shared" si="11"/>
        <v>1200</v>
      </c>
      <c r="L182" s="29">
        <f>K182+K183+K184</f>
        <v>5640</v>
      </c>
      <c r="M182" s="30"/>
      <c r="N182" s="30"/>
    </row>
    <row r="183" spans="1:14">
      <c r="A183" s="30"/>
      <c r="B183" s="29"/>
      <c r="C183" s="30"/>
      <c r="D183" s="29"/>
      <c r="E183" s="29"/>
      <c r="F183" s="29" t="s">
        <v>19</v>
      </c>
      <c r="G183" s="29">
        <v>15</v>
      </c>
      <c r="H183" s="29">
        <v>240</v>
      </c>
      <c r="I183" s="29" t="s">
        <v>31</v>
      </c>
      <c r="J183" s="31">
        <v>1</v>
      </c>
      <c r="K183" s="29">
        <f t="shared" si="11"/>
        <v>3600</v>
      </c>
      <c r="L183" s="29"/>
      <c r="M183" s="30"/>
      <c r="N183" s="30"/>
    </row>
    <row r="184" spans="1:14">
      <c r="A184" s="30"/>
      <c r="B184" s="29"/>
      <c r="C184" s="30"/>
      <c r="D184" s="29"/>
      <c r="E184" s="29"/>
      <c r="F184" s="29" t="s">
        <v>22</v>
      </c>
      <c r="G184" s="29">
        <v>3</v>
      </c>
      <c r="H184" s="29">
        <v>280</v>
      </c>
      <c r="I184" s="29" t="s">
        <v>31</v>
      </c>
      <c r="J184" s="31">
        <v>1</v>
      </c>
      <c r="K184" s="29">
        <f t="shared" si="11"/>
        <v>840</v>
      </c>
      <c r="L184" s="29"/>
      <c r="M184" s="30"/>
      <c r="N184" s="30"/>
    </row>
    <row r="185" spans="1:14">
      <c r="A185" s="30"/>
      <c r="B185" s="29" t="s">
        <v>248</v>
      </c>
      <c r="C185" s="30"/>
      <c r="D185" s="29" t="s">
        <v>249</v>
      </c>
      <c r="E185" s="29">
        <v>35</v>
      </c>
      <c r="F185" s="29" t="s">
        <v>36</v>
      </c>
      <c r="G185" s="29">
        <v>5</v>
      </c>
      <c r="H185" s="29">
        <v>200</v>
      </c>
      <c r="I185" s="29" t="s">
        <v>31</v>
      </c>
      <c r="J185" s="31">
        <v>1</v>
      </c>
      <c r="K185" s="29">
        <f t="shared" si="11"/>
        <v>1000</v>
      </c>
      <c r="L185" s="29">
        <f>K185+K186+K187</f>
        <v>8240</v>
      </c>
      <c r="M185" s="30"/>
      <c r="N185" s="30"/>
    </row>
    <row r="186" spans="1:14">
      <c r="A186" s="30"/>
      <c r="B186" s="29"/>
      <c r="C186" s="30"/>
      <c r="D186" s="29"/>
      <c r="E186" s="29"/>
      <c r="F186" s="29" t="s">
        <v>19</v>
      </c>
      <c r="G186" s="29">
        <v>29</v>
      </c>
      <c r="H186" s="29">
        <v>240</v>
      </c>
      <c r="I186" s="29" t="s">
        <v>31</v>
      </c>
      <c r="J186" s="31">
        <v>1</v>
      </c>
      <c r="K186" s="29">
        <f t="shared" si="11"/>
        <v>6960</v>
      </c>
      <c r="L186" s="29"/>
      <c r="M186" s="30"/>
      <c r="N186" s="30"/>
    </row>
    <row r="187" spans="1:14">
      <c r="A187" s="30"/>
      <c r="B187" s="29"/>
      <c r="C187" s="30"/>
      <c r="D187" s="29"/>
      <c r="E187" s="29"/>
      <c r="F187" s="29" t="s">
        <v>22</v>
      </c>
      <c r="G187" s="29">
        <v>1</v>
      </c>
      <c r="H187" s="29">
        <v>280</v>
      </c>
      <c r="I187" s="29" t="s">
        <v>31</v>
      </c>
      <c r="J187" s="31">
        <v>1</v>
      </c>
      <c r="K187" s="29">
        <f t="shared" si="11"/>
        <v>280</v>
      </c>
      <c r="L187" s="29"/>
      <c r="M187" s="30"/>
      <c r="N187" s="30"/>
    </row>
    <row r="188" spans="1:14">
      <c r="A188" s="30"/>
      <c r="B188" s="29" t="s">
        <v>250</v>
      </c>
      <c r="C188" s="30"/>
      <c r="D188" s="29" t="s">
        <v>251</v>
      </c>
      <c r="E188" s="29">
        <v>51</v>
      </c>
      <c r="F188" s="29" t="s">
        <v>36</v>
      </c>
      <c r="G188" s="29">
        <v>6</v>
      </c>
      <c r="H188" s="29">
        <v>200</v>
      </c>
      <c r="I188" s="29" t="s">
        <v>31</v>
      </c>
      <c r="J188" s="31">
        <v>1</v>
      </c>
      <c r="K188" s="29">
        <f t="shared" si="11"/>
        <v>1200</v>
      </c>
      <c r="L188" s="29">
        <f>K188+K189</f>
        <v>12000</v>
      </c>
      <c r="M188" s="30"/>
      <c r="N188" s="30"/>
    </row>
    <row r="189" spans="1:14">
      <c r="A189" s="30"/>
      <c r="B189" s="29"/>
      <c r="C189" s="30"/>
      <c r="D189" s="29"/>
      <c r="E189" s="29"/>
      <c r="F189" s="29" t="s">
        <v>19</v>
      </c>
      <c r="G189" s="29">
        <v>45</v>
      </c>
      <c r="H189" s="29">
        <v>240</v>
      </c>
      <c r="I189" s="29" t="s">
        <v>31</v>
      </c>
      <c r="J189" s="31">
        <v>1</v>
      </c>
      <c r="K189" s="29">
        <f t="shared" si="11"/>
        <v>10800</v>
      </c>
      <c r="L189" s="29"/>
      <c r="M189" s="30"/>
      <c r="N189" s="30"/>
    </row>
    <row r="190" spans="1:14">
      <c r="A190" s="30"/>
      <c r="B190" s="29" t="s">
        <v>252</v>
      </c>
      <c r="C190" s="30"/>
      <c r="D190" s="29" t="s">
        <v>253</v>
      </c>
      <c r="E190" s="29">
        <v>31</v>
      </c>
      <c r="F190" s="29" t="s">
        <v>36</v>
      </c>
      <c r="G190" s="29">
        <v>23</v>
      </c>
      <c r="H190" s="29">
        <v>200</v>
      </c>
      <c r="I190" s="29" t="s">
        <v>31</v>
      </c>
      <c r="J190" s="31">
        <v>1</v>
      </c>
      <c r="K190" s="29">
        <f t="shared" si="11"/>
        <v>4600</v>
      </c>
      <c r="L190" s="29">
        <f>K190+K191+K192</f>
        <v>6560</v>
      </c>
      <c r="M190" s="30"/>
      <c r="N190" s="30"/>
    </row>
    <row r="191" spans="1:14">
      <c r="A191" s="30"/>
      <c r="B191" s="29"/>
      <c r="C191" s="30"/>
      <c r="D191" s="29"/>
      <c r="E191" s="29"/>
      <c r="F191" s="29" t="s">
        <v>19</v>
      </c>
      <c r="G191" s="29">
        <v>7</v>
      </c>
      <c r="H191" s="29">
        <v>240</v>
      </c>
      <c r="I191" s="29" t="s">
        <v>31</v>
      </c>
      <c r="J191" s="31">
        <v>1</v>
      </c>
      <c r="K191" s="29">
        <f t="shared" si="11"/>
        <v>1680</v>
      </c>
      <c r="L191" s="29"/>
      <c r="M191" s="30"/>
      <c r="N191" s="30"/>
    </row>
    <row r="192" spans="1:14">
      <c r="A192" s="30"/>
      <c r="B192" s="29"/>
      <c r="C192" s="30"/>
      <c r="D192" s="29"/>
      <c r="E192" s="29"/>
      <c r="F192" s="29" t="s">
        <v>22</v>
      </c>
      <c r="G192" s="29">
        <v>1</v>
      </c>
      <c r="H192" s="29">
        <v>280</v>
      </c>
      <c r="I192" s="29" t="s">
        <v>31</v>
      </c>
      <c r="J192" s="31">
        <v>1</v>
      </c>
      <c r="K192" s="29">
        <f t="shared" ref="K192:K207" si="15">G192*H192</f>
        <v>280</v>
      </c>
      <c r="L192" s="29"/>
      <c r="M192" s="30"/>
      <c r="N192" s="30"/>
    </row>
    <row r="193" spans="1:14">
      <c r="A193" s="30"/>
      <c r="B193" s="29" t="s">
        <v>187</v>
      </c>
      <c r="C193" s="30"/>
      <c r="D193" s="29" t="s">
        <v>254</v>
      </c>
      <c r="E193" s="29">
        <v>40</v>
      </c>
      <c r="F193" s="29" t="s">
        <v>19</v>
      </c>
      <c r="G193" s="29">
        <v>40</v>
      </c>
      <c r="H193" s="29">
        <v>240</v>
      </c>
      <c r="I193" s="29" t="s">
        <v>31</v>
      </c>
      <c r="J193" s="31">
        <v>1</v>
      </c>
      <c r="K193" s="29">
        <f t="shared" si="15"/>
        <v>9600</v>
      </c>
      <c r="L193" s="29">
        <f>G193*H193</f>
        <v>9600</v>
      </c>
      <c r="M193" s="30"/>
      <c r="N193" s="30"/>
    </row>
    <row r="194" spans="1:14">
      <c r="A194" s="30"/>
      <c r="B194" s="32" t="s">
        <v>255</v>
      </c>
      <c r="C194" s="30"/>
      <c r="D194" s="28" t="s">
        <v>256</v>
      </c>
      <c r="E194" s="28">
        <v>37</v>
      </c>
      <c r="F194" s="29" t="s">
        <v>36</v>
      </c>
      <c r="G194" s="29">
        <v>10</v>
      </c>
      <c r="H194" s="29">
        <v>200</v>
      </c>
      <c r="I194" s="29" t="s">
        <v>31</v>
      </c>
      <c r="J194" s="37">
        <v>1</v>
      </c>
      <c r="K194" s="29">
        <f t="shared" si="15"/>
        <v>2000</v>
      </c>
      <c r="L194" s="28">
        <f>K194+K195+K196</f>
        <v>8560</v>
      </c>
      <c r="M194" s="30"/>
      <c r="N194" s="30"/>
    </row>
    <row r="195" spans="1:14">
      <c r="A195" s="30"/>
      <c r="B195" s="33"/>
      <c r="C195" s="30"/>
      <c r="D195" s="30"/>
      <c r="E195" s="30"/>
      <c r="F195" s="29" t="s">
        <v>19</v>
      </c>
      <c r="G195" s="29">
        <v>25</v>
      </c>
      <c r="H195" s="29">
        <v>240</v>
      </c>
      <c r="I195" s="29" t="s">
        <v>31</v>
      </c>
      <c r="J195" s="37">
        <v>1</v>
      </c>
      <c r="K195" s="29">
        <f t="shared" si="15"/>
        <v>6000</v>
      </c>
      <c r="L195" s="30"/>
      <c r="M195" s="30"/>
      <c r="N195" s="30"/>
    </row>
    <row r="196" spans="1:14">
      <c r="A196" s="30"/>
      <c r="B196" s="34"/>
      <c r="C196" s="30"/>
      <c r="D196" s="35"/>
      <c r="E196" s="35"/>
      <c r="F196" s="29" t="s">
        <v>22</v>
      </c>
      <c r="G196" s="29">
        <v>2</v>
      </c>
      <c r="H196" s="29">
        <v>280</v>
      </c>
      <c r="I196" s="29" t="s">
        <v>31</v>
      </c>
      <c r="J196" s="37">
        <v>1</v>
      </c>
      <c r="K196" s="29">
        <f t="shared" si="15"/>
        <v>560</v>
      </c>
      <c r="L196" s="30"/>
      <c r="M196" s="30"/>
      <c r="N196" s="30"/>
    </row>
    <row r="197" spans="1:14">
      <c r="A197" s="30"/>
      <c r="B197" s="36" t="s">
        <v>257</v>
      </c>
      <c r="C197" s="30"/>
      <c r="D197" s="29" t="s">
        <v>258</v>
      </c>
      <c r="E197" s="29">
        <v>95</v>
      </c>
      <c r="F197" s="29" t="s">
        <v>19</v>
      </c>
      <c r="G197" s="29">
        <v>95</v>
      </c>
      <c r="H197" s="29">
        <v>240</v>
      </c>
      <c r="I197" s="29" t="s">
        <v>31</v>
      </c>
      <c r="J197" s="37">
        <v>1</v>
      </c>
      <c r="K197" s="29">
        <f t="shared" si="15"/>
        <v>22800</v>
      </c>
      <c r="L197" s="29">
        <f>G197*H197</f>
        <v>22800</v>
      </c>
      <c r="M197" s="30"/>
      <c r="N197" s="30"/>
    </row>
    <row r="198" spans="1:14">
      <c r="A198" s="30"/>
      <c r="B198" s="32" t="s">
        <v>259</v>
      </c>
      <c r="C198" s="30"/>
      <c r="D198" s="28" t="s">
        <v>258</v>
      </c>
      <c r="E198" s="28">
        <v>83</v>
      </c>
      <c r="F198" s="29" t="s">
        <v>19</v>
      </c>
      <c r="G198" s="29">
        <v>82</v>
      </c>
      <c r="H198" s="29">
        <v>240</v>
      </c>
      <c r="I198" s="29" t="s">
        <v>31</v>
      </c>
      <c r="J198" s="37">
        <v>1</v>
      </c>
      <c r="K198" s="29">
        <f t="shared" si="15"/>
        <v>19680</v>
      </c>
      <c r="L198" s="28">
        <f t="shared" ref="L198:L203" si="16">K198+K199</f>
        <v>19960</v>
      </c>
      <c r="M198" s="30"/>
      <c r="N198" s="30"/>
    </row>
    <row r="199" spans="1:14">
      <c r="A199" s="30"/>
      <c r="B199" s="34"/>
      <c r="C199" s="30"/>
      <c r="D199" s="35"/>
      <c r="E199" s="35"/>
      <c r="F199" s="29" t="s">
        <v>22</v>
      </c>
      <c r="G199" s="29">
        <v>1</v>
      </c>
      <c r="H199" s="29">
        <v>280</v>
      </c>
      <c r="I199" s="29" t="s">
        <v>31</v>
      </c>
      <c r="J199" s="37">
        <v>1</v>
      </c>
      <c r="K199" s="29">
        <f t="shared" si="15"/>
        <v>280</v>
      </c>
      <c r="L199" s="35"/>
      <c r="M199" s="30"/>
      <c r="N199" s="30"/>
    </row>
    <row r="200" spans="1:14">
      <c r="A200" s="30"/>
      <c r="B200" s="32" t="s">
        <v>260</v>
      </c>
      <c r="C200" s="30"/>
      <c r="D200" s="28" t="s">
        <v>256</v>
      </c>
      <c r="E200" s="28">
        <v>103</v>
      </c>
      <c r="F200" s="29" t="s">
        <v>19</v>
      </c>
      <c r="G200" s="29">
        <v>101</v>
      </c>
      <c r="H200" s="29">
        <v>240</v>
      </c>
      <c r="I200" s="29" t="s">
        <v>31</v>
      </c>
      <c r="J200" s="37">
        <v>1</v>
      </c>
      <c r="K200" s="29">
        <f t="shared" si="15"/>
        <v>24240</v>
      </c>
      <c r="L200" s="28">
        <f t="shared" si="16"/>
        <v>24800</v>
      </c>
      <c r="M200" s="30"/>
      <c r="N200" s="30"/>
    </row>
    <row r="201" spans="1:14">
      <c r="A201" s="30"/>
      <c r="B201" s="34"/>
      <c r="C201" s="30"/>
      <c r="D201" s="35"/>
      <c r="E201" s="35"/>
      <c r="F201" s="29" t="s">
        <v>22</v>
      </c>
      <c r="G201" s="29">
        <v>2</v>
      </c>
      <c r="H201" s="29">
        <v>280</v>
      </c>
      <c r="I201" s="29" t="s">
        <v>31</v>
      </c>
      <c r="J201" s="37">
        <v>1</v>
      </c>
      <c r="K201" s="29">
        <f t="shared" si="15"/>
        <v>560</v>
      </c>
      <c r="L201" s="35"/>
      <c r="M201" s="30"/>
      <c r="N201" s="30"/>
    </row>
    <row r="202" spans="1:14">
      <c r="A202" s="30"/>
      <c r="B202" s="36" t="s">
        <v>261</v>
      </c>
      <c r="C202" s="30"/>
      <c r="D202" s="29" t="s">
        <v>256</v>
      </c>
      <c r="E202" s="29">
        <v>25</v>
      </c>
      <c r="F202" s="29" t="s">
        <v>19</v>
      </c>
      <c r="G202" s="29">
        <v>25</v>
      </c>
      <c r="H202" s="29">
        <v>240</v>
      </c>
      <c r="I202" s="29" t="s">
        <v>31</v>
      </c>
      <c r="J202" s="37">
        <v>1</v>
      </c>
      <c r="K202" s="29">
        <f t="shared" si="15"/>
        <v>6000</v>
      </c>
      <c r="L202" s="29">
        <f>G202*H202</f>
        <v>6000</v>
      </c>
      <c r="M202" s="30"/>
      <c r="N202" s="30"/>
    </row>
    <row r="203" spans="1:14">
      <c r="A203" s="30"/>
      <c r="B203" s="32" t="s">
        <v>262</v>
      </c>
      <c r="C203" s="30"/>
      <c r="D203" s="32" t="s">
        <v>263</v>
      </c>
      <c r="E203" s="28">
        <v>14</v>
      </c>
      <c r="F203" s="29" t="s">
        <v>36</v>
      </c>
      <c r="G203" s="29">
        <v>13</v>
      </c>
      <c r="H203" s="29">
        <v>200</v>
      </c>
      <c r="I203" s="29" t="s">
        <v>31</v>
      </c>
      <c r="J203" s="37">
        <v>1</v>
      </c>
      <c r="K203" s="29">
        <f t="shared" si="15"/>
        <v>2600</v>
      </c>
      <c r="L203" s="28">
        <f t="shared" si="16"/>
        <v>2840</v>
      </c>
      <c r="M203" s="30"/>
      <c r="N203" s="30"/>
    </row>
    <row r="204" spans="1:14">
      <c r="A204" s="30"/>
      <c r="B204" s="34"/>
      <c r="C204" s="30"/>
      <c r="D204" s="34"/>
      <c r="E204" s="35"/>
      <c r="F204" s="29" t="s">
        <v>19</v>
      </c>
      <c r="G204" s="29">
        <v>1</v>
      </c>
      <c r="H204" s="29">
        <v>240</v>
      </c>
      <c r="I204" s="29" t="s">
        <v>31</v>
      </c>
      <c r="J204" s="37">
        <v>1</v>
      </c>
      <c r="K204" s="29">
        <f t="shared" si="15"/>
        <v>240</v>
      </c>
      <c r="L204" s="35"/>
      <c r="M204" s="30"/>
      <c r="N204" s="30"/>
    </row>
    <row r="205" spans="1:14">
      <c r="A205" s="30"/>
      <c r="B205" s="32" t="s">
        <v>264</v>
      </c>
      <c r="C205" s="30"/>
      <c r="D205" s="28" t="s">
        <v>256</v>
      </c>
      <c r="E205" s="28">
        <v>42</v>
      </c>
      <c r="F205" s="29" t="s">
        <v>36</v>
      </c>
      <c r="G205" s="29">
        <v>13</v>
      </c>
      <c r="H205" s="29">
        <v>200</v>
      </c>
      <c r="I205" s="29" t="s">
        <v>31</v>
      </c>
      <c r="J205" s="37">
        <v>1</v>
      </c>
      <c r="K205" s="29">
        <f t="shared" si="15"/>
        <v>2600</v>
      </c>
      <c r="L205" s="28">
        <f>K205+K206</f>
        <v>9560</v>
      </c>
      <c r="M205" s="30"/>
      <c r="N205" s="30"/>
    </row>
    <row r="206" spans="1:14">
      <c r="A206" s="30"/>
      <c r="B206" s="34"/>
      <c r="C206" s="30"/>
      <c r="D206" s="35"/>
      <c r="E206" s="35"/>
      <c r="F206" s="29" t="s">
        <v>19</v>
      </c>
      <c r="G206" s="29">
        <v>29</v>
      </c>
      <c r="H206" s="29">
        <v>240</v>
      </c>
      <c r="I206" s="29" t="s">
        <v>31</v>
      </c>
      <c r="J206" s="37">
        <v>1</v>
      </c>
      <c r="K206" s="29">
        <f t="shared" si="15"/>
        <v>6960</v>
      </c>
      <c r="L206" s="35"/>
      <c r="M206" s="30"/>
      <c r="N206" s="30"/>
    </row>
    <row r="207" spans="1:14">
      <c r="A207" s="35"/>
      <c r="B207" s="36" t="s">
        <v>265</v>
      </c>
      <c r="C207" s="35"/>
      <c r="D207" s="29" t="s">
        <v>266</v>
      </c>
      <c r="E207" s="29">
        <v>18</v>
      </c>
      <c r="F207" s="29" t="s">
        <v>19</v>
      </c>
      <c r="G207" s="29">
        <v>18</v>
      </c>
      <c r="H207" s="29">
        <v>240</v>
      </c>
      <c r="I207" s="29" t="s">
        <v>31</v>
      </c>
      <c r="J207" s="37">
        <v>1</v>
      </c>
      <c r="K207" s="29">
        <f t="shared" si="15"/>
        <v>4320</v>
      </c>
      <c r="L207" s="29">
        <f>G207*H207</f>
        <v>4320</v>
      </c>
      <c r="M207" s="35"/>
      <c r="N207" s="35"/>
    </row>
    <row r="208" ht="42" customHeight="1" spans="1:14">
      <c r="A208" s="11" t="s">
        <v>81</v>
      </c>
      <c r="B208" s="16" t="s">
        <v>267</v>
      </c>
      <c r="C208" s="11"/>
      <c r="D208" s="16"/>
      <c r="E208" s="16">
        <f>SUM(E53:E207)</f>
        <v>5129</v>
      </c>
      <c r="F208" s="11"/>
      <c r="G208" s="11">
        <f>SUM(G53:G207)</f>
        <v>5129</v>
      </c>
      <c r="H208" s="11"/>
      <c r="I208" s="11"/>
      <c r="J208" s="22"/>
      <c r="K208" s="11">
        <f>SUM(K53:K207)</f>
        <v>1184040</v>
      </c>
      <c r="L208" s="11">
        <f>SUM(L53:L207)</f>
        <v>1184040</v>
      </c>
      <c r="M208" s="11">
        <f>SUM(M53:M207)</f>
        <v>1184040</v>
      </c>
      <c r="N208" s="11"/>
    </row>
    <row r="209" ht="42" customHeight="1" spans="1:14">
      <c r="A209" s="11" t="s">
        <v>268</v>
      </c>
      <c r="B209" s="16" t="s">
        <v>269</v>
      </c>
      <c r="C209" s="11"/>
      <c r="D209" s="16"/>
      <c r="E209" s="16">
        <f>E38+E51+E208</f>
        <v>9637</v>
      </c>
      <c r="F209" s="11"/>
      <c r="G209" s="11">
        <f>G38+G51+G208</f>
        <v>9637</v>
      </c>
      <c r="H209" s="11"/>
      <c r="I209" s="11"/>
      <c r="J209" s="22"/>
      <c r="K209" s="11">
        <f>K38+K51+K208</f>
        <v>1948240</v>
      </c>
      <c r="L209" s="11">
        <f>L38+L51+L208</f>
        <v>1948240</v>
      </c>
      <c r="M209" s="11">
        <f>M38+M51+M208</f>
        <v>1948240</v>
      </c>
      <c r="N209" s="11"/>
    </row>
  </sheetData>
  <mergeCells count="228">
    <mergeCell ref="A1:M1"/>
    <mergeCell ref="A2:N2"/>
    <mergeCell ref="F3:G3"/>
    <mergeCell ref="F39:G39"/>
    <mergeCell ref="F52:G52"/>
    <mergeCell ref="A4:A7"/>
    <mergeCell ref="A8:A10"/>
    <mergeCell ref="A11:A14"/>
    <mergeCell ref="A17:A31"/>
    <mergeCell ref="A34:A36"/>
    <mergeCell ref="A40:A43"/>
    <mergeCell ref="A44:A49"/>
    <mergeCell ref="A53:A57"/>
    <mergeCell ref="A58:A59"/>
    <mergeCell ref="A60:A63"/>
    <mergeCell ref="A64:A65"/>
    <mergeCell ref="A66:A83"/>
    <mergeCell ref="A84:A121"/>
    <mergeCell ref="A122:A158"/>
    <mergeCell ref="A160:A207"/>
    <mergeCell ref="B4:B5"/>
    <mergeCell ref="B6:B7"/>
    <mergeCell ref="B9:B10"/>
    <mergeCell ref="B11:B14"/>
    <mergeCell ref="B34:B36"/>
    <mergeCell ref="B40:B41"/>
    <mergeCell ref="B42:B43"/>
    <mergeCell ref="B60:B62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96:B97"/>
    <mergeCell ref="B103:B104"/>
    <mergeCell ref="B131:B132"/>
    <mergeCell ref="B146:B147"/>
    <mergeCell ref="B157:B158"/>
    <mergeCell ref="B160:B161"/>
    <mergeCell ref="B162:B163"/>
    <mergeCell ref="B165:B166"/>
    <mergeCell ref="B167:B169"/>
    <mergeCell ref="B170:B172"/>
    <mergeCell ref="B173:B174"/>
    <mergeCell ref="B175:B177"/>
    <mergeCell ref="B178:B179"/>
    <mergeCell ref="B180:B181"/>
    <mergeCell ref="B182:B184"/>
    <mergeCell ref="B185:B187"/>
    <mergeCell ref="B188:B189"/>
    <mergeCell ref="B190:B192"/>
    <mergeCell ref="B194:B196"/>
    <mergeCell ref="B198:B199"/>
    <mergeCell ref="B200:B201"/>
    <mergeCell ref="B203:B204"/>
    <mergeCell ref="B205:B206"/>
    <mergeCell ref="C4:C7"/>
    <mergeCell ref="C8:C10"/>
    <mergeCell ref="C11:C14"/>
    <mergeCell ref="C17:C31"/>
    <mergeCell ref="C34:C36"/>
    <mergeCell ref="C40:C43"/>
    <mergeCell ref="C44:C49"/>
    <mergeCell ref="C53:C57"/>
    <mergeCell ref="C58:C59"/>
    <mergeCell ref="C60:C63"/>
    <mergeCell ref="C64:C65"/>
    <mergeCell ref="C66:C83"/>
    <mergeCell ref="C84:C121"/>
    <mergeCell ref="C122:C158"/>
    <mergeCell ref="C160:C207"/>
    <mergeCell ref="D4:D5"/>
    <mergeCell ref="D6:D7"/>
    <mergeCell ref="D9:D10"/>
    <mergeCell ref="D11:D14"/>
    <mergeCell ref="D34:D36"/>
    <mergeCell ref="D40:D41"/>
    <mergeCell ref="D42:D43"/>
    <mergeCell ref="D60:D62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96:D97"/>
    <mergeCell ref="D103:D104"/>
    <mergeCell ref="D131:D132"/>
    <mergeCell ref="D146:D147"/>
    <mergeCell ref="D157:D158"/>
    <mergeCell ref="D160:D161"/>
    <mergeCell ref="D162:D163"/>
    <mergeCell ref="D165:D166"/>
    <mergeCell ref="D167:D169"/>
    <mergeCell ref="D170:D172"/>
    <mergeCell ref="D173:D174"/>
    <mergeCell ref="D175:D177"/>
    <mergeCell ref="D178:D179"/>
    <mergeCell ref="D180:D181"/>
    <mergeCell ref="D182:D184"/>
    <mergeCell ref="D185:D187"/>
    <mergeCell ref="D188:D189"/>
    <mergeCell ref="D190:D192"/>
    <mergeCell ref="D194:D196"/>
    <mergeCell ref="D198:D199"/>
    <mergeCell ref="D200:D201"/>
    <mergeCell ref="D203:D204"/>
    <mergeCell ref="D205:D206"/>
    <mergeCell ref="E4:E5"/>
    <mergeCell ref="E6:E7"/>
    <mergeCell ref="E9:E10"/>
    <mergeCell ref="E11:E14"/>
    <mergeCell ref="E34:E36"/>
    <mergeCell ref="E40:E41"/>
    <mergeCell ref="E42:E43"/>
    <mergeCell ref="E60:E62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96:E97"/>
    <mergeCell ref="E103:E104"/>
    <mergeCell ref="E131:E132"/>
    <mergeCell ref="E146:E147"/>
    <mergeCell ref="E157:E158"/>
    <mergeCell ref="E160:E161"/>
    <mergeCell ref="E162:E163"/>
    <mergeCell ref="E165:E166"/>
    <mergeCell ref="E167:E169"/>
    <mergeCell ref="E170:E172"/>
    <mergeCell ref="E173:E174"/>
    <mergeCell ref="E175:E177"/>
    <mergeCell ref="E178:E179"/>
    <mergeCell ref="E180:E181"/>
    <mergeCell ref="E182:E184"/>
    <mergeCell ref="E185:E187"/>
    <mergeCell ref="E188:E189"/>
    <mergeCell ref="E190:E192"/>
    <mergeCell ref="E194:E196"/>
    <mergeCell ref="E198:E199"/>
    <mergeCell ref="E200:E201"/>
    <mergeCell ref="E203:E204"/>
    <mergeCell ref="E205:E206"/>
    <mergeCell ref="L4:L5"/>
    <mergeCell ref="L6:L7"/>
    <mergeCell ref="L9:L10"/>
    <mergeCell ref="L11:L14"/>
    <mergeCell ref="L40:L41"/>
    <mergeCell ref="L42:L43"/>
    <mergeCell ref="L60:L62"/>
    <mergeCell ref="L66:L67"/>
    <mergeCell ref="L68:L69"/>
    <mergeCell ref="L70:L71"/>
    <mergeCell ref="L72:L73"/>
    <mergeCell ref="L74:L75"/>
    <mergeCell ref="L76:L77"/>
    <mergeCell ref="L78:L79"/>
    <mergeCell ref="L80:L81"/>
    <mergeCell ref="L82:L83"/>
    <mergeCell ref="L84:L85"/>
    <mergeCell ref="L96:L97"/>
    <mergeCell ref="L103:L104"/>
    <mergeCell ref="L131:L132"/>
    <mergeCell ref="L146:L147"/>
    <mergeCell ref="L157:L158"/>
    <mergeCell ref="L160:L161"/>
    <mergeCell ref="L162:L163"/>
    <mergeCell ref="L165:L166"/>
    <mergeCell ref="L167:L169"/>
    <mergeCell ref="L170:L172"/>
    <mergeCell ref="L173:L174"/>
    <mergeCell ref="L175:L177"/>
    <mergeCell ref="L178:L179"/>
    <mergeCell ref="L180:L181"/>
    <mergeCell ref="L182:L184"/>
    <mergeCell ref="L185:L187"/>
    <mergeCell ref="L188:L189"/>
    <mergeCell ref="L190:L192"/>
    <mergeCell ref="L194:L196"/>
    <mergeCell ref="L198:L199"/>
    <mergeCell ref="L200:L201"/>
    <mergeCell ref="L203:L204"/>
    <mergeCell ref="L205:L206"/>
    <mergeCell ref="M4:M7"/>
    <mergeCell ref="M8:M10"/>
    <mergeCell ref="M11:M14"/>
    <mergeCell ref="M17:M31"/>
    <mergeCell ref="M34:M36"/>
    <mergeCell ref="M40:M43"/>
    <mergeCell ref="M44:M49"/>
    <mergeCell ref="M53:M57"/>
    <mergeCell ref="M58:M59"/>
    <mergeCell ref="M60:M63"/>
    <mergeCell ref="M64:M65"/>
    <mergeCell ref="M66:M83"/>
    <mergeCell ref="M84:M121"/>
    <mergeCell ref="M122:M158"/>
    <mergeCell ref="M160:M207"/>
    <mergeCell ref="N4:N7"/>
    <mergeCell ref="N8:N10"/>
    <mergeCell ref="N11:N14"/>
    <mergeCell ref="N17:N31"/>
    <mergeCell ref="N34:N36"/>
    <mergeCell ref="N40:N43"/>
    <mergeCell ref="N44:N49"/>
    <mergeCell ref="N53:N57"/>
    <mergeCell ref="N58:N59"/>
    <mergeCell ref="N60:N63"/>
    <mergeCell ref="N64:N65"/>
    <mergeCell ref="N66:N83"/>
    <mergeCell ref="N84:N121"/>
    <mergeCell ref="N122:N158"/>
    <mergeCell ref="N160:N207"/>
  </mergeCells>
  <pageMargins left="0.747916666666667" right="0.196527777777778" top="0.0777777777777778" bottom="0.118055555555556" header="0.118055555555556" footer="0.0388888888888889"/>
  <pageSetup paperSize="9" scale="64" orientation="landscape" horizontalDpi="600"/>
  <headerFooter>
    <oddFooter>&amp;C&amp;P</oddFooter>
  </headerFooter>
  <rowBreaks count="4" manualBreakCount="4">
    <brk id="38" max="16383" man="1"/>
    <brk id="83" max="16383" man="1"/>
    <brk id="121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aaaaa</cp:lastModifiedBy>
  <dcterms:created xsi:type="dcterms:W3CDTF">2022-11-23T10:45:00Z</dcterms:created>
  <dcterms:modified xsi:type="dcterms:W3CDTF">2024-03-06T00:51:08Z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A2D9BF559E7B480893BC40CDA71EF6DE</vt:lpwstr>
  </property>
</Properties>
</file>